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ksandra.jozwiak\Desktop\Documents\ANALITYKA MEDYCZNA\OML 19-20\"/>
    </mc:Choice>
  </mc:AlternateContent>
  <bookViews>
    <workbookView xWindow="0" yWindow="0" windowWidth="25185" windowHeight="11010"/>
  </bookViews>
  <sheets>
    <sheet name="I ROK" sheetId="1" r:id="rId1"/>
    <sheet name="II ROK" sheetId="3" r:id="rId2"/>
    <sheet name="III ROK" sheetId="2" r:id="rId3"/>
    <sheet name="IV ROK" sheetId="4" r:id="rId4"/>
    <sheet name="V ROK" sheetId="6" r:id="rId5"/>
  </sheets>
  <definedNames>
    <definedName name="_xlnm.Print_Area" localSheetId="0">'I ROK'!$A$1:$AD$43</definedName>
    <definedName name="_xlnm.Print_Area" localSheetId="1">'II ROK'!$A$1:$Z$37</definedName>
    <definedName name="_xlnm.Print_Area" localSheetId="2">'III ROK'!$A$1:$Z$35</definedName>
    <definedName name="_xlnm.Print_Area" localSheetId="3">'IV ROK'!$A$1:$Z$33</definedName>
    <definedName name="_xlnm.Print_Area" localSheetId="4">'V ROK'!$A$1:$Z$34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32" i="1" l="1"/>
  <c r="Y32" i="1"/>
  <c r="Z32" i="1" s="1"/>
  <c r="AB32" i="1"/>
  <c r="Y31" i="1"/>
  <c r="Z31" i="1"/>
  <c r="AB31" i="1"/>
  <c r="AA31" i="1"/>
  <c r="G18" i="2" l="1"/>
  <c r="C18" i="2"/>
  <c r="V20" i="2"/>
  <c r="V19" i="2"/>
  <c r="K18" i="2" l="1"/>
  <c r="W29" i="6"/>
  <c r="U29" i="6"/>
  <c r="T29" i="6"/>
  <c r="S29" i="6"/>
  <c r="R29" i="6"/>
  <c r="Q29" i="6"/>
  <c r="P29" i="6"/>
  <c r="O29" i="6"/>
  <c r="N29" i="6"/>
  <c r="L29" i="6"/>
  <c r="J29" i="6"/>
  <c r="I29" i="6"/>
  <c r="H29" i="6"/>
  <c r="G29" i="6"/>
  <c r="F29" i="6"/>
  <c r="E29" i="6"/>
  <c r="D29" i="6"/>
  <c r="C29" i="6"/>
  <c r="Z26" i="6"/>
  <c r="Z25" i="6"/>
  <c r="Y25" i="6"/>
  <c r="Z24" i="6"/>
  <c r="Y24" i="6"/>
  <c r="K24" i="6"/>
  <c r="Z23" i="6"/>
  <c r="Y23" i="6"/>
  <c r="K23" i="6"/>
  <c r="Z22" i="6"/>
  <c r="K22" i="6"/>
  <c r="Y22" i="6" s="1"/>
  <c r="Z21" i="6"/>
  <c r="Y21" i="6"/>
  <c r="K21" i="6"/>
  <c r="Z20" i="6"/>
  <c r="Y20" i="6"/>
  <c r="K20" i="6"/>
  <c r="Z19" i="6"/>
  <c r="Y19" i="6"/>
  <c r="K19" i="6"/>
  <c r="Z18" i="6"/>
  <c r="Y18" i="6"/>
  <c r="K18" i="6"/>
  <c r="Z17" i="6"/>
  <c r="Y17" i="6"/>
  <c r="K17" i="6"/>
  <c r="Z16" i="6"/>
  <c r="Y16" i="6"/>
  <c r="K16" i="6"/>
  <c r="Z15" i="6"/>
  <c r="Y15" i="6"/>
  <c r="K15" i="6"/>
  <c r="Z14" i="6"/>
  <c r="Y14" i="6"/>
  <c r="Y29" i="6" s="1"/>
  <c r="K14" i="6"/>
  <c r="W28" i="4"/>
  <c r="U28" i="4"/>
  <c r="T28" i="4"/>
  <c r="S28" i="4"/>
  <c r="R28" i="4"/>
  <c r="Q28" i="4"/>
  <c r="P28" i="4"/>
  <c r="O28" i="4"/>
  <c r="N28" i="4"/>
  <c r="L28" i="4"/>
  <c r="J28" i="4"/>
  <c r="I28" i="4"/>
  <c r="H28" i="4"/>
  <c r="G28" i="4"/>
  <c r="F28" i="4"/>
  <c r="E28" i="4"/>
  <c r="D28" i="4"/>
  <c r="C28" i="4"/>
  <c r="Z27" i="4"/>
  <c r="Y27" i="4"/>
  <c r="V27" i="4"/>
  <c r="Z26" i="4"/>
  <c r="Z25" i="4"/>
  <c r="K25" i="4"/>
  <c r="Y25" i="4" s="1"/>
  <c r="Z24" i="4"/>
  <c r="Y24" i="4"/>
  <c r="V24" i="4"/>
  <c r="Z22" i="4"/>
  <c r="Y22" i="4"/>
  <c r="K22" i="4"/>
  <c r="Z21" i="4"/>
  <c r="Y21" i="4"/>
  <c r="V21" i="4"/>
  <c r="Z20" i="4"/>
  <c r="Y20" i="4"/>
  <c r="V20" i="4"/>
  <c r="K20" i="4"/>
  <c r="Z19" i="4"/>
  <c r="Y19" i="4"/>
  <c r="V19" i="4"/>
  <c r="Z18" i="4"/>
  <c r="Y18" i="4"/>
  <c r="V18" i="4"/>
  <c r="K18" i="4"/>
  <c r="Z17" i="4"/>
  <c r="Y17" i="4"/>
  <c r="V17" i="4"/>
  <c r="Z16" i="4"/>
  <c r="Y16" i="4"/>
  <c r="V16" i="4"/>
  <c r="K16" i="4"/>
  <c r="Z15" i="4"/>
  <c r="Y15" i="4"/>
  <c r="K15" i="4"/>
  <c r="Z14" i="4"/>
  <c r="Y14" i="4"/>
  <c r="K14" i="4"/>
  <c r="W28" i="2"/>
  <c r="U28" i="2"/>
  <c r="T28" i="2"/>
  <c r="S28" i="2"/>
  <c r="Q28" i="2"/>
  <c r="P28" i="2"/>
  <c r="O28" i="2"/>
  <c r="L28" i="2"/>
  <c r="J28" i="2"/>
  <c r="I28" i="2"/>
  <c r="H28" i="2"/>
  <c r="G28" i="2"/>
  <c r="F28" i="2"/>
  <c r="E28" i="2"/>
  <c r="D28" i="2"/>
  <c r="AB27" i="2"/>
  <c r="AA27" i="2"/>
  <c r="Y27" i="2"/>
  <c r="Z27" i="2" s="1"/>
  <c r="V27" i="2"/>
  <c r="K25" i="2"/>
  <c r="AB24" i="2"/>
  <c r="AA24" i="2"/>
  <c r="Y24" i="2"/>
  <c r="Z24" i="2" s="1"/>
  <c r="V24" i="2"/>
  <c r="K24" i="2"/>
  <c r="AB23" i="2"/>
  <c r="AA23" i="2"/>
  <c r="Y23" i="2"/>
  <c r="Z23" i="2" s="1"/>
  <c r="V23" i="2"/>
  <c r="K23" i="2"/>
  <c r="AB22" i="2"/>
  <c r="AA22" i="2"/>
  <c r="Y22" i="2"/>
  <c r="Z22" i="2" s="1"/>
  <c r="K22" i="2"/>
  <c r="AB21" i="2"/>
  <c r="AA21" i="2"/>
  <c r="Y21" i="2"/>
  <c r="Z21" i="2" s="1"/>
  <c r="V21" i="2"/>
  <c r="AB20" i="2"/>
  <c r="AA20" i="2"/>
  <c r="Y20" i="2"/>
  <c r="Z20" i="2" s="1"/>
  <c r="AB19" i="2"/>
  <c r="AA19" i="2"/>
  <c r="Y19" i="2"/>
  <c r="Z19" i="2" s="1"/>
  <c r="AB18" i="2"/>
  <c r="R28" i="2"/>
  <c r="AB17" i="2"/>
  <c r="AA17" i="2"/>
  <c r="Y17" i="2"/>
  <c r="Z17" i="2" s="1"/>
  <c r="V17" i="2"/>
  <c r="AB16" i="2"/>
  <c r="C16" i="2"/>
  <c r="AB15" i="2"/>
  <c r="AA15" i="2"/>
  <c r="Y15" i="2"/>
  <c r="Z15" i="2" s="1"/>
  <c r="K15" i="2"/>
  <c r="AB14" i="2"/>
  <c r="AA14" i="2"/>
  <c r="Y14" i="2"/>
  <c r="Z14" i="2" s="1"/>
  <c r="K14" i="2"/>
  <c r="W33" i="3"/>
  <c r="U33" i="3"/>
  <c r="T33" i="3"/>
  <c r="R33" i="3"/>
  <c r="Q33" i="3"/>
  <c r="P33" i="3"/>
  <c r="O33" i="3"/>
  <c r="N33" i="3"/>
  <c r="L33" i="3"/>
  <c r="Z33" i="3" s="1"/>
  <c r="J33" i="3"/>
  <c r="I33" i="3"/>
  <c r="H33" i="3"/>
  <c r="G33" i="3"/>
  <c r="F33" i="3"/>
  <c r="E33" i="3"/>
  <c r="D33" i="3"/>
  <c r="C33" i="3"/>
  <c r="Y32" i="3"/>
  <c r="V32" i="3"/>
  <c r="Z31" i="3"/>
  <c r="V30" i="3"/>
  <c r="V29" i="3"/>
  <c r="Y26" i="3"/>
  <c r="V26" i="3"/>
  <c r="Z25" i="3"/>
  <c r="Y25" i="3"/>
  <c r="V25" i="3"/>
  <c r="K25" i="3"/>
  <c r="Z24" i="3"/>
  <c r="Z23" i="3"/>
  <c r="Y23" i="3"/>
  <c r="Z22" i="3"/>
  <c r="Y22" i="3"/>
  <c r="V22" i="3"/>
  <c r="Z21" i="3"/>
  <c r="Y21" i="3"/>
  <c r="V21" i="3"/>
  <c r="Z20" i="3"/>
  <c r="Y20" i="3"/>
  <c r="K20" i="3"/>
  <c r="Z19" i="3"/>
  <c r="Y19" i="3"/>
  <c r="K19" i="3"/>
  <c r="Z18" i="3"/>
  <c r="Y18" i="3"/>
  <c r="K18" i="3"/>
  <c r="Z17" i="3"/>
  <c r="Y17" i="3"/>
  <c r="K17" i="3"/>
  <c r="Z16" i="3"/>
  <c r="Y16" i="3"/>
  <c r="K16" i="3"/>
  <c r="Z15" i="3"/>
  <c r="Y15" i="3"/>
  <c r="K15" i="3"/>
  <c r="Z14" i="3"/>
  <c r="Y14" i="3"/>
  <c r="Y33" i="3" s="1"/>
  <c r="K14" i="3"/>
  <c r="W34" i="1"/>
  <c r="U34" i="1"/>
  <c r="T34" i="1"/>
  <c r="S34" i="1"/>
  <c r="Q34" i="1"/>
  <c r="P34" i="1"/>
  <c r="O34" i="1"/>
  <c r="L34" i="1"/>
  <c r="J34" i="1"/>
  <c r="I34" i="1"/>
  <c r="H34" i="1"/>
  <c r="F34" i="1"/>
  <c r="E34" i="1"/>
  <c r="AB33" i="1"/>
  <c r="AA33" i="1"/>
  <c r="Y33" i="1"/>
  <c r="Z33" i="1" s="1"/>
  <c r="V33" i="1"/>
  <c r="AB30" i="1"/>
  <c r="AA30" i="1"/>
  <c r="Y30" i="1"/>
  <c r="Z30" i="1" s="1"/>
  <c r="V30" i="1"/>
  <c r="AB29" i="1"/>
  <c r="AA29" i="1"/>
  <c r="Y29" i="1"/>
  <c r="Z29" i="1" s="1"/>
  <c r="K29" i="1"/>
  <c r="AB28" i="1"/>
  <c r="AA28" i="1"/>
  <c r="Y28" i="1"/>
  <c r="Z28" i="1" s="1"/>
  <c r="V28" i="1"/>
  <c r="K28" i="1"/>
  <c r="AB27" i="1"/>
  <c r="AA27" i="1"/>
  <c r="Y27" i="1"/>
  <c r="Z27" i="1" s="1"/>
  <c r="V27" i="1"/>
  <c r="AB26" i="1"/>
  <c r="AA26" i="1"/>
  <c r="Y26" i="1"/>
  <c r="Z26" i="1" s="1"/>
  <c r="V26" i="1"/>
  <c r="K26" i="1"/>
  <c r="AB25" i="1"/>
  <c r="AA25" i="1"/>
  <c r="Y25" i="1"/>
  <c r="Z25" i="1" s="1"/>
  <c r="V25" i="1"/>
  <c r="AB24" i="1"/>
  <c r="AA24" i="1"/>
  <c r="Y24" i="1"/>
  <c r="Z24" i="1" s="1"/>
  <c r="V24" i="1"/>
  <c r="AB23" i="1"/>
  <c r="AA23" i="1"/>
  <c r="Y23" i="1"/>
  <c r="Z23" i="1" s="1"/>
  <c r="V23" i="1"/>
  <c r="K23" i="1"/>
  <c r="AB22" i="1"/>
  <c r="AA22" i="1"/>
  <c r="Y22" i="1"/>
  <c r="Z22" i="1" s="1"/>
  <c r="V22" i="1"/>
  <c r="AB21" i="1"/>
  <c r="N21" i="1"/>
  <c r="AB20" i="1"/>
  <c r="R20" i="1"/>
  <c r="G20" i="1"/>
  <c r="AA19" i="1"/>
  <c r="Y19" i="1"/>
  <c r="K19" i="1"/>
  <c r="AB18" i="1"/>
  <c r="AA18" i="1"/>
  <c r="Y18" i="1"/>
  <c r="Z18" i="1" s="1"/>
  <c r="K18" i="1"/>
  <c r="AB17" i="1"/>
  <c r="AA17" i="1"/>
  <c r="Y17" i="1"/>
  <c r="Z17" i="1" s="1"/>
  <c r="K17" i="1"/>
  <c r="AA16" i="1"/>
  <c r="Y16" i="1"/>
  <c r="K16" i="1"/>
  <c r="AB15" i="1"/>
  <c r="D15" i="1"/>
  <c r="C15" i="1"/>
  <c r="AB14" i="1"/>
  <c r="D14" i="1"/>
  <c r="AB13" i="1"/>
  <c r="Z29" i="6" l="1"/>
  <c r="Y28" i="4"/>
  <c r="Z28" i="4"/>
  <c r="Z29" i="4"/>
  <c r="Z34" i="3"/>
  <c r="AB34" i="1"/>
  <c r="C31" i="2"/>
  <c r="C32" i="2" s="1"/>
  <c r="AB28" i="2"/>
  <c r="D34" i="1"/>
  <c r="AA13" i="1"/>
  <c r="Y13" i="1"/>
  <c r="K13" i="1"/>
  <c r="AA14" i="1"/>
  <c r="Y14" i="1"/>
  <c r="Z14" i="1" s="1"/>
  <c r="K14" i="1"/>
  <c r="C34" i="1"/>
  <c r="AA15" i="1"/>
  <c r="Y15" i="1"/>
  <c r="Z15" i="1" s="1"/>
  <c r="K15" i="1"/>
  <c r="G34" i="1"/>
  <c r="AA20" i="1"/>
  <c r="Y20" i="1"/>
  <c r="Z20" i="1" s="1"/>
  <c r="K20" i="1"/>
  <c r="R34" i="1"/>
  <c r="N37" i="1" s="1"/>
  <c r="V20" i="1"/>
  <c r="N34" i="1"/>
  <c r="AA21" i="1"/>
  <c r="Y21" i="1"/>
  <c r="Z21" i="1" s="1"/>
  <c r="V21" i="1"/>
  <c r="K33" i="3"/>
  <c r="C34" i="3" s="1"/>
  <c r="V33" i="3"/>
  <c r="N34" i="3" s="1"/>
  <c r="N35" i="3" s="1"/>
  <c r="C28" i="2"/>
  <c r="AA16" i="2"/>
  <c r="Y16" i="2"/>
  <c r="Z16" i="2" s="1"/>
  <c r="K16" i="2"/>
  <c r="K28" i="2" s="1"/>
  <c r="N28" i="2"/>
  <c r="N29" i="2" s="1"/>
  <c r="AA18" i="2"/>
  <c r="Y18" i="2"/>
  <c r="Z18" i="2" s="1"/>
  <c r="N31" i="2"/>
  <c r="K28" i="4"/>
  <c r="C29" i="4" s="1"/>
  <c r="V28" i="4"/>
  <c r="N29" i="4" s="1"/>
  <c r="N30" i="4" s="1"/>
  <c r="K29" i="6"/>
  <c r="C30" i="6" s="1"/>
  <c r="V29" i="6"/>
  <c r="N30" i="6" s="1"/>
  <c r="N31" i="6" s="1"/>
  <c r="C31" i="6" l="1"/>
  <c r="Y30" i="6"/>
  <c r="C30" i="4"/>
  <c r="Y29" i="4"/>
  <c r="N32" i="2"/>
  <c r="Y31" i="2"/>
  <c r="N30" i="2"/>
  <c r="V28" i="2"/>
  <c r="Z28" i="2"/>
  <c r="AA28" i="2"/>
  <c r="C30" i="2"/>
  <c r="C29" i="2"/>
  <c r="Y29" i="2" s="1"/>
  <c r="Y28" i="2"/>
  <c r="C35" i="3"/>
  <c r="Y34" i="3"/>
  <c r="N36" i="1"/>
  <c r="N35" i="1"/>
  <c r="V34" i="1"/>
  <c r="C36" i="1"/>
  <c r="C35" i="1"/>
  <c r="K34" i="1"/>
  <c r="Y34" i="1"/>
  <c r="Z13" i="1"/>
  <c r="Z34" i="1" s="1"/>
  <c r="AA34" i="1"/>
  <c r="C37" i="1"/>
  <c r="Y37" i="1" s="1"/>
  <c r="Y35" i="1" l="1"/>
  <c r="Y36" i="1"/>
  <c r="Y30" i="2"/>
  <c r="Z30" i="6"/>
</calcChain>
</file>

<file path=xl/sharedStrings.xml><?xml version="1.0" encoding="utf-8"?>
<sst xmlns="http://schemas.openxmlformats.org/spreadsheetml/2006/main" count="441" uniqueCount="143">
  <si>
    <t>WYDZIAŁ/ODDZIAŁ:</t>
  </si>
  <si>
    <t>FARMACEUTYCZNY</t>
  </si>
  <si>
    <t>KIERUNEK:</t>
  </si>
  <si>
    <t>ANALITYKA MEDYCZNA</t>
  </si>
  <si>
    <t>SPECJALNOŚĆ:</t>
  </si>
  <si>
    <t>POZIOM KSZTAŁCENIA:</t>
  </si>
  <si>
    <t>JEDNOLITE MAGISTERSKIE</t>
  </si>
  <si>
    <t>PROFIL KSZTAŁCENIA:</t>
  </si>
  <si>
    <t>PRAKTYCZNY</t>
  </si>
  <si>
    <t>FORMA STUDIÓW:</t>
  </si>
  <si>
    <t>ROK STUDIÓW:</t>
  </si>
  <si>
    <t>ROK AKADEMICKI:</t>
  </si>
  <si>
    <t>2019/2020</t>
  </si>
  <si>
    <t>Lp.</t>
  </si>
  <si>
    <t xml:space="preserve">Przedmiot  </t>
  </si>
  <si>
    <t>Liczba godzin</t>
  </si>
  <si>
    <t>Łączna liczba godzin kontaktowych</t>
  </si>
  <si>
    <t>Liczba ECTS za godziny kontaktowe</t>
  </si>
  <si>
    <t>Łączna liczba godzin pracy studenta</t>
  </si>
  <si>
    <t>Łączna liczba ECTS</t>
  </si>
  <si>
    <t>Semestr I - zimowy</t>
  </si>
  <si>
    <t>Semestr II -  letni</t>
  </si>
  <si>
    <t>w</t>
  </si>
  <si>
    <t>sem</t>
  </si>
  <si>
    <t xml:space="preserve">ćw </t>
  </si>
  <si>
    <t xml:space="preserve">k </t>
  </si>
  <si>
    <t>zp</t>
  </si>
  <si>
    <t>pz</t>
  </si>
  <si>
    <t>E-l</t>
  </si>
  <si>
    <t>sam.</t>
  </si>
  <si>
    <t xml:space="preserve">liczba godzin kontaktowych </t>
  </si>
  <si>
    <t>ECTS</t>
  </si>
  <si>
    <t>Forma zaliczenia
E, ZzO, Z</t>
  </si>
  <si>
    <t>sam .</t>
  </si>
  <si>
    <t>liczba godzin kontaktowych</t>
  </si>
  <si>
    <t xml:space="preserve">Forma zaliczenia
E, ZzO, Z </t>
  </si>
  <si>
    <t>Anatomia</t>
  </si>
  <si>
    <t>E</t>
  </si>
  <si>
    <t>Biofizyka medyczna</t>
  </si>
  <si>
    <t>ZzO</t>
  </si>
  <si>
    <t xml:space="preserve">Biologia medyczna </t>
  </si>
  <si>
    <t>BHP w laboratorium medycznym</t>
  </si>
  <si>
    <t>Repetytorium</t>
  </si>
  <si>
    <t>Chemia ogólna i nieorganiczna</t>
  </si>
  <si>
    <t>Przysposobienie biblioteczne</t>
  </si>
  <si>
    <t>Histologia</t>
  </si>
  <si>
    <t>Psychologia</t>
  </si>
  <si>
    <t>Socjologia</t>
  </si>
  <si>
    <t>Język obcy</t>
  </si>
  <si>
    <t>Chemia organiczna</t>
  </si>
  <si>
    <t>Chemia fizyczna</t>
  </si>
  <si>
    <t>Statystyka z elementami matematyki</t>
  </si>
  <si>
    <t>Wychowanie fizyczne</t>
  </si>
  <si>
    <t>Język łaciński</t>
  </si>
  <si>
    <t>Kwalifikowana pierwsza pomoc</t>
  </si>
  <si>
    <t>Historia medycyny i diagnostyki laboratoryjnej</t>
  </si>
  <si>
    <t>Przedmioty fakultatywne</t>
  </si>
  <si>
    <t>Razem</t>
  </si>
  <si>
    <t>Całkowita liczba godzin</t>
  </si>
  <si>
    <t xml:space="preserve">Razem  I rok </t>
  </si>
  <si>
    <t>Liczba godzin bez samokształcenia</t>
  </si>
  <si>
    <t>Zajęcia w formie sem., ćw., zp</t>
  </si>
  <si>
    <r>
      <rPr>
        <b/>
        <sz val="9"/>
        <rFont val="Times New Roman"/>
        <family val="1"/>
        <charset val="238"/>
      </rPr>
      <t>w</t>
    </r>
    <r>
      <rPr>
        <sz val="9"/>
        <rFont val="Times New Roman"/>
        <family val="1"/>
        <charset val="238"/>
      </rPr>
      <t xml:space="preserve"> - wykłady; </t>
    </r>
    <r>
      <rPr>
        <b/>
        <sz val="9"/>
        <rFont val="Times New Roman"/>
        <family val="1"/>
        <charset val="238"/>
      </rPr>
      <t>sem</t>
    </r>
    <r>
      <rPr>
        <sz val="9"/>
        <rFont val="Times New Roman"/>
        <family val="1"/>
        <charset val="238"/>
      </rPr>
      <t xml:space="preserve"> - seminarium; </t>
    </r>
    <r>
      <rPr>
        <b/>
        <sz val="9"/>
        <rFont val="Times New Roman"/>
        <family val="1"/>
        <charset val="238"/>
      </rPr>
      <t>ćw</t>
    </r>
    <r>
      <rPr>
        <sz val="9"/>
        <rFont val="Times New Roman"/>
        <family val="1"/>
        <charset val="238"/>
      </rPr>
      <t xml:space="preserve"> - ćwiczenia; </t>
    </r>
    <r>
      <rPr>
        <b/>
        <sz val="9"/>
        <rFont val="Times New Roman"/>
        <family val="1"/>
        <charset val="238"/>
      </rPr>
      <t xml:space="preserve">k </t>
    </r>
    <r>
      <rPr>
        <sz val="9"/>
        <rFont val="Times New Roman"/>
        <family val="1"/>
        <charset val="238"/>
      </rPr>
      <t xml:space="preserve">- zajęcia klinicnze; </t>
    </r>
    <r>
      <rPr>
        <b/>
        <sz val="9"/>
        <rFont val="Times New Roman"/>
        <family val="1"/>
        <charset val="238"/>
      </rPr>
      <t>zp</t>
    </r>
    <r>
      <rPr>
        <sz val="9"/>
        <rFont val="Times New Roman"/>
        <family val="1"/>
        <charset val="238"/>
      </rPr>
      <t xml:space="preserve"> - zajęcia praktyczne; </t>
    </r>
    <r>
      <rPr>
        <b/>
        <sz val="9"/>
        <rFont val="Times New Roman"/>
        <family val="1"/>
        <charset val="238"/>
      </rPr>
      <t>pz</t>
    </r>
    <r>
      <rPr>
        <sz val="9"/>
        <rFont val="Times New Roman"/>
        <family val="1"/>
        <charset val="238"/>
      </rPr>
      <t xml:space="preserve"> - praktyki zawodowe;</t>
    </r>
    <r>
      <rPr>
        <b/>
        <sz val="9"/>
        <rFont val="Times New Roman"/>
        <family val="1"/>
        <charset val="238"/>
      </rPr>
      <t xml:space="preserve"> E-l</t>
    </r>
    <r>
      <rPr>
        <sz val="9"/>
        <rFont val="Times New Roman"/>
        <family val="1"/>
        <charset val="238"/>
      </rPr>
      <t xml:space="preserve"> - e-learning; </t>
    </r>
    <r>
      <rPr>
        <b/>
        <sz val="9"/>
        <rFont val="Times New Roman"/>
        <family val="1"/>
        <charset val="238"/>
      </rPr>
      <t>sam</t>
    </r>
    <r>
      <rPr>
        <sz val="9"/>
        <rFont val="Times New Roman"/>
        <family val="1"/>
        <charset val="238"/>
      </rPr>
      <t xml:space="preserve"> - samoksztalcenie;</t>
    </r>
    <r>
      <rPr>
        <b/>
        <sz val="9"/>
        <rFont val="Times New Roman"/>
        <family val="1"/>
        <charset val="238"/>
      </rPr>
      <t xml:space="preserve"> E</t>
    </r>
    <r>
      <rPr>
        <sz val="9"/>
        <rFont val="Times New Roman"/>
        <family val="1"/>
        <charset val="238"/>
      </rPr>
      <t xml:space="preserve"> - egzamin; </t>
    </r>
    <r>
      <rPr>
        <b/>
        <sz val="9"/>
        <rFont val="Times New Roman"/>
        <family val="1"/>
        <charset val="238"/>
      </rPr>
      <t>ZzO</t>
    </r>
    <r>
      <rPr>
        <sz val="9"/>
        <rFont val="Times New Roman"/>
        <family val="1"/>
        <charset val="238"/>
      </rPr>
      <t xml:space="preserve"> - zaliczenie z oceną; </t>
    </r>
    <r>
      <rPr>
        <b/>
        <sz val="9"/>
        <rFont val="Times New Roman"/>
        <family val="1"/>
        <charset val="238"/>
      </rPr>
      <t>Z</t>
    </r>
    <r>
      <rPr>
        <sz val="9"/>
        <rFont val="Times New Roman"/>
        <family val="1"/>
        <charset val="238"/>
      </rPr>
      <t xml:space="preserve"> - zaliczenie</t>
    </r>
  </si>
  <si>
    <t>…………………………………………….</t>
  </si>
  <si>
    <t xml:space="preserve">          Podpis Dziekana/Prodziekana</t>
  </si>
  <si>
    <t>Łączna liczba godzin</t>
  </si>
  <si>
    <t>Semestr III - zimowy</t>
  </si>
  <si>
    <t>Semestr IV -  letni</t>
  </si>
  <si>
    <t>liczba godzin w semstrze</t>
  </si>
  <si>
    <t>liczba godzin w semestrze</t>
  </si>
  <si>
    <t>Biochemia</t>
  </si>
  <si>
    <t>Chemia analityczna</t>
  </si>
  <si>
    <t>Fizjologia</t>
  </si>
  <si>
    <t xml:space="preserve">Immunologia </t>
  </si>
  <si>
    <t>Immunopatologia z immunodiagnostyką</t>
  </si>
  <si>
    <t>Technologia informacyjna</t>
  </si>
  <si>
    <t>Analiza instrumentalna</t>
  </si>
  <si>
    <t>Diagnostyka parazytologiczna</t>
  </si>
  <si>
    <t>Biologia molekularna</t>
  </si>
  <si>
    <t>Patofizjologia</t>
  </si>
  <si>
    <t xml:space="preserve">Język obcy </t>
  </si>
  <si>
    <t>Praktyczna nauka zawodu</t>
  </si>
  <si>
    <t>Podstawy funkcjonowania laboratorium medycznego</t>
  </si>
  <si>
    <t>Techniki pobierania materiału</t>
  </si>
  <si>
    <t>Immunodiagnostyka</t>
  </si>
  <si>
    <t>Diagnostyka alergologiczna</t>
  </si>
  <si>
    <t>Przedmioty fakultatywne*</t>
  </si>
  <si>
    <t>Praktyka wakacyjna</t>
  </si>
  <si>
    <t>* w semstrze IV studenci wybierają przedmioty za 3 punkty ECTS</t>
  </si>
  <si>
    <t>Semestr V - zimowy</t>
  </si>
  <si>
    <t>Semestr VI -  letni</t>
  </si>
  <si>
    <t>Analityka ogólna i techniki pobierania materiału</t>
  </si>
  <si>
    <t xml:space="preserve">Genetyka medyczna </t>
  </si>
  <si>
    <t>Patomorfologia</t>
  </si>
  <si>
    <t>Biochemia kliniczna</t>
  </si>
  <si>
    <t>Cytologia kliniczna</t>
  </si>
  <si>
    <t>Farmakologia</t>
  </si>
  <si>
    <t>Higiena i epidemiologia</t>
  </si>
  <si>
    <t>Diagnostyka mikrobiologiczna I</t>
  </si>
  <si>
    <t>Propedeutyka medycyny I</t>
  </si>
  <si>
    <t>Diagnostyka patomorfologiczna</t>
  </si>
  <si>
    <t>Praktyka wakacyjna w diagnostycznym laboratorium medycznym</t>
  </si>
  <si>
    <t xml:space="preserve">Razem  III  rok </t>
  </si>
  <si>
    <t>Liczba godzin kontaktowych (bez samokształcenia)</t>
  </si>
  <si>
    <t>Zajęcia w formie sem. ćw, zp</t>
  </si>
  <si>
    <t xml:space="preserve">Razem  III rok </t>
  </si>
  <si>
    <t>Semestr VII- zimowy</t>
  </si>
  <si>
    <t>Semestr VIII -  letni</t>
  </si>
  <si>
    <t>Mikrobiologia</t>
  </si>
  <si>
    <t>Chemia kliniczna</t>
  </si>
  <si>
    <t>Genetyka medyczna</t>
  </si>
  <si>
    <t>Hematologia laboratoryjna</t>
  </si>
  <si>
    <t>Serologia grup krwi i transfuzjologia</t>
  </si>
  <si>
    <t>Diagnostyka molekularna</t>
  </si>
  <si>
    <t>Diagnostyka zaburzeń hormonalnych</t>
  </si>
  <si>
    <t>Diagnostyka zaburzeń krzepnięcia i hemostazy</t>
  </si>
  <si>
    <t>Diagnostyka bakteriologiczna</t>
  </si>
  <si>
    <t>Praktyka wakacyjna na stanowisku technika analityki medycznej w diagnostycznych laboratoriach medycznych</t>
  </si>
  <si>
    <t xml:space="preserve"> </t>
  </si>
  <si>
    <t>* w semetrze VII studenci wybierają przedmioty za 3 pkt. ECTS; w semetrze VIII za 1 pkt. ECTS</t>
  </si>
  <si>
    <t>Semestr IX- zimowy</t>
  </si>
  <si>
    <t>Semestr X -  letni</t>
  </si>
  <si>
    <t>Diagnostyka izotopowa</t>
  </si>
  <si>
    <t>Diagnostyka laboratoryjna</t>
  </si>
  <si>
    <t>Etyka zawodowa</t>
  </si>
  <si>
    <t>Organizacja medycznych laboratoriów medycznych</t>
  </si>
  <si>
    <t>Prawo medyczne</t>
  </si>
  <si>
    <t>System jakości i akredytacji laboratoriów medycznych</t>
  </si>
  <si>
    <t>Laboratoryjna genetyka medyczno-sądowa</t>
  </si>
  <si>
    <t>Diagnostyka andrologiczna - podstawowe badanie nasienia</t>
  </si>
  <si>
    <t>Diagnotyka endokrynologiczna</t>
  </si>
  <si>
    <t>Ćwiczenia specjalistyczne i metodologia badań</t>
  </si>
  <si>
    <t>Z</t>
  </si>
  <si>
    <t>Praca magisterska</t>
  </si>
  <si>
    <t>Egzamin dyplomowy</t>
  </si>
  <si>
    <t>* studenci w IX semestrze wybierają przedmioty fakultatywne za 3 pkt. ECTS</t>
  </si>
  <si>
    <t>Propedeutyka medycyny II</t>
  </si>
  <si>
    <t>* w semestrze letnim studenci wybierają przedmioty za 6 pkt. ECTS</t>
  </si>
  <si>
    <r>
      <rPr>
        <b/>
        <sz val="11"/>
        <rFont val="Times New Roman"/>
        <family val="1"/>
        <charset val="238"/>
      </rPr>
      <t>Diagnostyka molekularna</t>
    </r>
    <r>
      <rPr>
        <sz val="11"/>
        <rFont val="Times New Roman"/>
        <family val="1"/>
        <charset val="238"/>
      </rPr>
      <t xml:space="preserve"> (nowy przedmiot)</t>
    </r>
  </si>
  <si>
    <t>Metodologia uczenia się</t>
  </si>
  <si>
    <t>Diagnosta laboratoryjny na rynku pracy- perspektywa rozwoju</t>
  </si>
  <si>
    <t>Diagnostyka parazytologiczna i mykologiczna</t>
  </si>
  <si>
    <t>STACJONARNE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</si>
</sst>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0"/>
      <name val="Arial CE"/>
      <charset val="238"/>
    </font>
    <font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b/>
      <sz val="10"/>
      <name val="Arial CE"/>
      <charset val="238"/>
    </font>
    <font>
      <sz val="10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rgb="FFFF0000"/>
      <name val="Arial CE"/>
      <charset val="238"/>
    </font>
    <font>
      <sz val="10"/>
      <color rgb="FFFF0000"/>
      <name val="Arial CE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</cellStyleXfs>
  <cellXfs count="423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6" fillId="0" borderId="0" xfId="0" applyFont="1"/>
    <xf numFmtId="0" fontId="7" fillId="0" borderId="0" xfId="0" applyFont="1"/>
    <xf numFmtId="0" fontId="2" fillId="0" borderId="9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center" vertical="center" textRotation="90"/>
    </xf>
    <xf numFmtId="0" fontId="8" fillId="0" borderId="5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1" fontId="3" fillId="0" borderId="20" xfId="0" applyNumberFormat="1" applyFont="1" applyFill="1" applyBorder="1" applyAlignment="1">
      <alignment horizontal="center" vertical="center"/>
    </xf>
    <xf numFmtId="1" fontId="3" fillId="0" borderId="21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vertical="center" wrapText="1"/>
    </xf>
    <xf numFmtId="0" fontId="9" fillId="0" borderId="17" xfId="0" applyFont="1" applyBorder="1" applyAlignment="1">
      <alignment horizontal="center" vertical="center"/>
    </xf>
    <xf numFmtId="0" fontId="2" fillId="0" borderId="18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8" fillId="0" borderId="26" xfId="0" applyFont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2" fillId="0" borderId="3" xfId="0" applyFont="1" applyBorder="1" applyAlignment="1">
      <alignment wrapText="1"/>
    </xf>
    <xf numFmtId="1" fontId="2" fillId="0" borderId="31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/>
    </xf>
    <xf numFmtId="0" fontId="2" fillId="0" borderId="5" xfId="0" applyFont="1" applyBorder="1" applyAlignment="1">
      <alignment wrapText="1"/>
    </xf>
    <xf numFmtId="0" fontId="2" fillId="0" borderId="5" xfId="0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2" fillId="0" borderId="4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wrapText="1"/>
    </xf>
    <xf numFmtId="0" fontId="2" fillId="0" borderId="34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1" fontId="3" fillId="0" borderId="35" xfId="0" applyNumberFormat="1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40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16" fillId="0" borderId="4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/>
    <xf numFmtId="0" fontId="18" fillId="0" borderId="4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2" fillId="0" borderId="48" xfId="0" applyFont="1" applyBorder="1" applyAlignment="1">
      <alignment wrapText="1"/>
    </xf>
    <xf numFmtId="0" fontId="2" fillId="0" borderId="19" xfId="0" applyFont="1" applyFill="1" applyBorder="1" applyAlignment="1">
      <alignment vertical="center" wrapText="1"/>
    </xf>
    <xf numFmtId="0" fontId="2" fillId="0" borderId="24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2" fillId="0" borderId="48" xfId="0" applyFont="1" applyFill="1" applyBorder="1" applyAlignment="1">
      <alignment vertical="center" wrapText="1"/>
    </xf>
    <xf numFmtId="0" fontId="16" fillId="0" borderId="10" xfId="0" applyFont="1" applyBorder="1" applyAlignment="1">
      <alignment horizontal="center" vertical="center"/>
    </xf>
    <xf numFmtId="0" fontId="14" fillId="0" borderId="36" xfId="0" applyFont="1" applyFill="1" applyBorder="1" applyAlignment="1">
      <alignment vertical="center" wrapText="1"/>
    </xf>
    <xf numFmtId="1" fontId="2" fillId="0" borderId="30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14" fillId="0" borderId="38" xfId="0" applyFont="1" applyFill="1" applyBorder="1" applyAlignment="1">
      <alignment horizontal="center" vertical="center"/>
    </xf>
    <xf numFmtId="0" fontId="15" fillId="0" borderId="39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4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 wrapText="1"/>
    </xf>
    <xf numFmtId="0" fontId="14" fillId="0" borderId="17" xfId="0" applyFont="1" applyFill="1" applyBorder="1" applyAlignment="1">
      <alignment vertical="center" wrapText="1"/>
    </xf>
    <xf numFmtId="0" fontId="14" fillId="0" borderId="24" xfId="0" applyFont="1" applyFill="1" applyBorder="1" applyAlignment="1">
      <alignment vertical="center" wrapText="1"/>
    </xf>
    <xf numFmtId="0" fontId="14" fillId="0" borderId="44" xfId="0" applyFont="1" applyFill="1" applyBorder="1" applyAlignment="1">
      <alignment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vertical="center"/>
    </xf>
    <xf numFmtId="0" fontId="2" fillId="0" borderId="44" xfId="0" applyFont="1" applyFill="1" applyBorder="1" applyAlignment="1">
      <alignment horizontal="center" vertical="center"/>
    </xf>
    <xf numFmtId="0" fontId="8" fillId="0" borderId="44" xfId="0" applyFont="1" applyBorder="1" applyAlignment="1">
      <alignment vertical="center"/>
    </xf>
    <xf numFmtId="0" fontId="2" fillId="0" borderId="4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0" fontId="2" fillId="0" borderId="4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46" xfId="0" applyFont="1" applyFill="1" applyBorder="1" applyAlignment="1">
      <alignment vertical="center" wrapText="1"/>
    </xf>
    <xf numFmtId="0" fontId="14" fillId="0" borderId="56" xfId="0" applyFont="1" applyFill="1" applyBorder="1" applyAlignment="1">
      <alignment horizontal="center" vertical="center"/>
    </xf>
    <xf numFmtId="0" fontId="15" fillId="0" borderId="56" xfId="0" applyFont="1" applyFill="1" applyBorder="1" applyAlignment="1">
      <alignment horizontal="center" vertical="center"/>
    </xf>
    <xf numFmtId="0" fontId="15" fillId="0" borderId="57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vertical="center" wrapText="1"/>
    </xf>
    <xf numFmtId="0" fontId="16" fillId="0" borderId="4" xfId="0" applyFont="1" applyBorder="1" applyAlignment="1">
      <alignment horizontal="center" vertical="center"/>
    </xf>
    <xf numFmtId="0" fontId="2" fillId="0" borderId="62" xfId="0" applyFont="1" applyFill="1" applyBorder="1" applyAlignment="1">
      <alignment vertical="center" wrapText="1"/>
    </xf>
    <xf numFmtId="0" fontId="2" fillId="0" borderId="59" xfId="0" applyFont="1" applyFill="1" applyBorder="1" applyAlignment="1">
      <alignment horizontal="center" vertical="center"/>
    </xf>
    <xf numFmtId="0" fontId="15" fillId="0" borderId="59" xfId="0" applyFont="1" applyFill="1" applyBorder="1" applyAlignment="1">
      <alignment horizontal="center" vertical="center"/>
    </xf>
    <xf numFmtId="0" fontId="15" fillId="0" borderId="47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vertical="center" wrapText="1"/>
    </xf>
    <xf numFmtId="0" fontId="2" fillId="0" borderId="46" xfId="0" applyFont="1" applyBorder="1" applyAlignment="1">
      <alignment wrapText="1"/>
    </xf>
    <xf numFmtId="0" fontId="3" fillId="0" borderId="64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0" fontId="3" fillId="0" borderId="65" xfId="0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vertical="center"/>
    </xf>
    <xf numFmtId="0" fontId="14" fillId="0" borderId="62" xfId="0" applyFont="1" applyFill="1" applyBorder="1" applyAlignment="1">
      <alignment horizontal="center" vertical="center"/>
    </xf>
    <xf numFmtId="0" fontId="14" fillId="0" borderId="47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1" fontId="2" fillId="0" borderId="6" xfId="0" applyNumberFormat="1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vertical="center"/>
    </xf>
    <xf numFmtId="0" fontId="14" fillId="0" borderId="43" xfId="0" applyFont="1" applyFill="1" applyBorder="1" applyAlignment="1">
      <alignment vertical="center" wrapText="1"/>
    </xf>
    <xf numFmtId="0" fontId="23" fillId="5" borderId="58" xfId="0" applyFont="1" applyFill="1" applyBorder="1" applyAlignment="1">
      <alignment horizontal="center" vertical="center"/>
    </xf>
    <xf numFmtId="0" fontId="23" fillId="5" borderId="19" xfId="0" applyFont="1" applyFill="1" applyBorder="1" applyAlignment="1">
      <alignment horizontal="center" vertical="center"/>
    </xf>
    <xf numFmtId="0" fontId="22" fillId="6" borderId="16" xfId="0" applyFont="1" applyFill="1" applyBorder="1" applyAlignment="1">
      <alignment horizontal="center" vertical="center"/>
    </xf>
    <xf numFmtId="0" fontId="22" fillId="6" borderId="70" xfId="0" applyFont="1" applyFill="1" applyBorder="1" applyAlignment="1">
      <alignment horizontal="center" vertical="center" textRotation="90"/>
    </xf>
    <xf numFmtId="0" fontId="22" fillId="6" borderId="38" xfId="0" applyFont="1" applyFill="1" applyBorder="1" applyAlignment="1">
      <alignment horizontal="center" vertical="center" textRotation="90"/>
    </xf>
    <xf numFmtId="0" fontId="22" fillId="6" borderId="38" xfId="1" applyFont="1" applyFill="1" applyBorder="1" applyAlignment="1">
      <alignment horizontal="center" vertical="center" textRotation="90"/>
    </xf>
    <xf numFmtId="0" fontId="22" fillId="6" borderId="39" xfId="0" applyFont="1" applyFill="1" applyBorder="1" applyAlignment="1">
      <alignment horizontal="center" vertical="center" textRotation="90" wrapText="1"/>
    </xf>
    <xf numFmtId="0" fontId="22" fillId="6" borderId="37" xfId="0" applyFont="1" applyFill="1" applyBorder="1" applyAlignment="1">
      <alignment horizontal="center" vertical="center" textRotation="90"/>
    </xf>
    <xf numFmtId="0" fontId="22" fillId="6" borderId="42" xfId="0" applyFont="1" applyFill="1" applyBorder="1" applyAlignment="1">
      <alignment horizontal="center" vertical="center" textRotation="90" wrapText="1"/>
    </xf>
    <xf numFmtId="0" fontId="23" fillId="6" borderId="54" xfId="0" applyFont="1" applyFill="1" applyBorder="1" applyAlignment="1">
      <alignment horizontal="center" vertical="center"/>
    </xf>
    <xf numFmtId="0" fontId="23" fillId="6" borderId="63" xfId="0" applyFont="1" applyFill="1" applyBorder="1" applyAlignment="1">
      <alignment horizontal="center" vertical="center"/>
    </xf>
    <xf numFmtId="0" fontId="23" fillId="6" borderId="64" xfId="0" applyFont="1" applyFill="1" applyBorder="1" applyAlignment="1">
      <alignment horizontal="center" vertical="center"/>
    </xf>
    <xf numFmtId="0" fontId="23" fillId="6" borderId="54" xfId="1" applyFont="1" applyFill="1" applyBorder="1" applyAlignment="1">
      <alignment horizontal="center" vertical="center"/>
    </xf>
    <xf numFmtId="0" fontId="23" fillId="6" borderId="66" xfId="0" applyFont="1" applyFill="1" applyBorder="1" applyAlignment="1">
      <alignment horizontal="center" vertical="center"/>
    </xf>
    <xf numFmtId="1" fontId="23" fillId="6" borderId="64" xfId="0" applyNumberFormat="1" applyFont="1" applyFill="1" applyBorder="1" applyAlignment="1">
      <alignment horizontal="center" vertical="center"/>
    </xf>
    <xf numFmtId="0" fontId="23" fillId="6" borderId="54" xfId="3" applyFont="1" applyFill="1" applyBorder="1" applyAlignment="1">
      <alignment horizontal="center" vertical="center"/>
    </xf>
    <xf numFmtId="0" fontId="22" fillId="6" borderId="63" xfId="1" applyFont="1" applyFill="1" applyBorder="1" applyAlignment="1">
      <alignment horizontal="center" vertical="center"/>
    </xf>
    <xf numFmtId="1" fontId="23" fillId="6" borderId="21" xfId="0" applyNumberFormat="1" applyFont="1" applyFill="1" applyBorder="1" applyAlignment="1">
      <alignment horizontal="center" vertical="center"/>
    </xf>
    <xf numFmtId="0" fontId="23" fillId="6" borderId="23" xfId="0" applyFont="1" applyFill="1" applyBorder="1" applyAlignment="1">
      <alignment horizontal="center" vertical="center"/>
    </xf>
    <xf numFmtId="1" fontId="23" fillId="6" borderId="20" xfId="0" applyNumberFormat="1" applyFont="1" applyFill="1" applyBorder="1" applyAlignment="1">
      <alignment horizontal="center" vertical="center"/>
    </xf>
    <xf numFmtId="0" fontId="23" fillId="6" borderId="21" xfId="0" applyFont="1" applyFill="1" applyBorder="1" applyAlignment="1">
      <alignment horizontal="center" vertical="center"/>
    </xf>
    <xf numFmtId="0" fontId="23" fillId="6" borderId="21" xfId="1" applyFont="1" applyFill="1" applyBorder="1" applyAlignment="1">
      <alignment horizontal="center" vertical="center"/>
    </xf>
    <xf numFmtId="0" fontId="23" fillId="6" borderId="22" xfId="0" applyFont="1" applyFill="1" applyBorder="1" applyAlignment="1">
      <alignment horizontal="center" vertical="center"/>
    </xf>
    <xf numFmtId="0" fontId="23" fillId="6" borderId="21" xfId="3" applyFont="1" applyFill="1" applyBorder="1" applyAlignment="1">
      <alignment horizontal="center" vertical="center"/>
    </xf>
    <xf numFmtId="0" fontId="22" fillId="6" borderId="23" xfId="1" applyFont="1" applyFill="1" applyBorder="1" applyAlignment="1">
      <alignment horizontal="center" vertical="center"/>
    </xf>
    <xf numFmtId="0" fontId="22" fillId="6" borderId="21" xfId="1" applyFont="1" applyFill="1" applyBorder="1" applyAlignment="1">
      <alignment horizontal="center" vertical="center"/>
    </xf>
    <xf numFmtId="0" fontId="23" fillId="6" borderId="20" xfId="0" applyFont="1" applyFill="1" applyBorder="1" applyAlignment="1">
      <alignment horizontal="center" vertical="center"/>
    </xf>
    <xf numFmtId="0" fontId="23" fillId="6" borderId="23" xfId="1" applyFont="1" applyFill="1" applyBorder="1" applyAlignment="1">
      <alignment horizontal="center" vertical="center"/>
    </xf>
    <xf numFmtId="0" fontId="23" fillId="6" borderId="20" xfId="1" applyFont="1" applyFill="1" applyBorder="1" applyAlignment="1">
      <alignment horizontal="center" vertical="center"/>
    </xf>
    <xf numFmtId="0" fontId="23" fillId="6" borderId="22" xfId="1" applyFont="1" applyFill="1" applyBorder="1" applyAlignment="1">
      <alignment horizontal="center" vertical="center"/>
    </xf>
    <xf numFmtId="0" fontId="22" fillId="6" borderId="22" xfId="0" applyFont="1" applyFill="1" applyBorder="1" applyAlignment="1">
      <alignment horizontal="center" vertical="center"/>
    </xf>
    <xf numFmtId="0" fontId="22" fillId="6" borderId="21" xfId="0" applyFont="1" applyFill="1" applyBorder="1" applyAlignment="1">
      <alignment horizontal="center" vertical="center"/>
    </xf>
    <xf numFmtId="0" fontId="22" fillId="6" borderId="59" xfId="0" applyFont="1" applyFill="1" applyBorder="1" applyAlignment="1">
      <alignment horizontal="center" vertical="center"/>
    </xf>
    <xf numFmtId="0" fontId="22" fillId="6" borderId="59" xfId="1" applyFont="1" applyFill="1" applyBorder="1" applyAlignment="1">
      <alignment horizontal="center" vertical="center"/>
    </xf>
    <xf numFmtId="1" fontId="22" fillId="6" borderId="59" xfId="0" applyNumberFormat="1" applyFont="1" applyFill="1" applyBorder="1" applyAlignment="1">
      <alignment horizontal="center" vertical="center"/>
    </xf>
    <xf numFmtId="0" fontId="22" fillId="6" borderId="60" xfId="1" applyFont="1" applyFill="1" applyBorder="1" applyAlignment="1">
      <alignment horizontal="center" vertical="center"/>
    </xf>
    <xf numFmtId="0" fontId="22" fillId="6" borderId="47" xfId="1" applyFont="1" applyFill="1" applyBorder="1" applyAlignment="1">
      <alignment horizontal="center" vertical="center"/>
    </xf>
    <xf numFmtId="0" fontId="22" fillId="5" borderId="58" xfId="0" applyFont="1" applyFill="1" applyBorder="1" applyAlignment="1">
      <alignment vertical="center" wrapText="1"/>
    </xf>
    <xf numFmtId="0" fontId="22" fillId="5" borderId="19" xfId="0" applyFont="1" applyFill="1" applyBorder="1" applyAlignment="1">
      <alignment vertical="center" wrapText="1"/>
    </xf>
    <xf numFmtId="0" fontId="22" fillId="5" borderId="19" xfId="1" applyFont="1" applyFill="1" applyBorder="1" applyAlignment="1">
      <alignment vertical="center" wrapText="1"/>
    </xf>
    <xf numFmtId="0" fontId="24" fillId="6" borderId="19" xfId="0" applyFont="1" applyFill="1" applyBorder="1" applyAlignment="1">
      <alignment horizontal="center" vertical="center"/>
    </xf>
    <xf numFmtId="0" fontId="25" fillId="6" borderId="17" xfId="0" applyFont="1" applyFill="1" applyBorder="1" applyAlignment="1">
      <alignment vertical="center" wrapText="1"/>
    </xf>
    <xf numFmtId="0" fontId="25" fillId="6" borderId="54" xfId="0" applyFont="1" applyFill="1" applyBorder="1" applyAlignment="1">
      <alignment horizontal="center"/>
    </xf>
    <xf numFmtId="0" fontId="25" fillId="6" borderId="63" xfId="0" applyFont="1" applyFill="1" applyBorder="1" applyAlignment="1">
      <alignment horizontal="center"/>
    </xf>
    <xf numFmtId="0" fontId="24" fillId="6" borderId="64" xfId="0" applyFont="1" applyFill="1" applyBorder="1" applyAlignment="1">
      <alignment horizontal="center"/>
    </xf>
    <xf numFmtId="1" fontId="25" fillId="6" borderId="72" xfId="0" applyNumberFormat="1" applyFont="1" applyFill="1" applyBorder="1" applyAlignment="1">
      <alignment horizontal="center"/>
    </xf>
    <xf numFmtId="0" fontId="24" fillId="6" borderId="54" xfId="0" applyFont="1" applyFill="1" applyBorder="1" applyAlignment="1">
      <alignment horizontal="center" vertical="center"/>
    </xf>
    <xf numFmtId="0" fontId="24" fillId="6" borderId="20" xfId="1" applyFont="1" applyFill="1" applyBorder="1" applyAlignment="1">
      <alignment horizontal="center"/>
    </xf>
    <xf numFmtId="0" fontId="24" fillId="6" borderId="21" xfId="1" applyFont="1" applyFill="1" applyBorder="1" applyAlignment="1">
      <alignment horizontal="center"/>
    </xf>
    <xf numFmtId="0" fontId="24" fillId="6" borderId="21" xfId="0" applyFont="1" applyFill="1" applyBorder="1" applyAlignment="1">
      <alignment horizontal="center"/>
    </xf>
    <xf numFmtId="0" fontId="25" fillId="6" borderId="21" xfId="1" applyFont="1" applyFill="1" applyBorder="1" applyAlignment="1">
      <alignment horizontal="center"/>
    </xf>
    <xf numFmtId="0" fontId="25" fillId="6" borderId="23" xfId="1" applyFont="1" applyFill="1" applyBorder="1" applyAlignment="1">
      <alignment horizontal="center"/>
    </xf>
    <xf numFmtId="0" fontId="24" fillId="6" borderId="20" xfId="0" applyFont="1" applyFill="1" applyBorder="1" applyAlignment="1">
      <alignment horizontal="center"/>
    </xf>
    <xf numFmtId="0" fontId="25" fillId="6" borderId="21" xfId="0" applyFont="1" applyFill="1" applyBorder="1" applyAlignment="1">
      <alignment horizontal="center"/>
    </xf>
    <xf numFmtId="0" fontId="24" fillId="6" borderId="21" xfId="0" applyFont="1" applyFill="1" applyBorder="1" applyAlignment="1">
      <alignment horizontal="center" vertical="center"/>
    </xf>
    <xf numFmtId="0" fontId="25" fillId="6" borderId="23" xfId="0" applyFont="1" applyFill="1" applyBorder="1" applyAlignment="1">
      <alignment horizontal="center"/>
    </xf>
    <xf numFmtId="1" fontId="24" fillId="6" borderId="20" xfId="0" applyNumberFormat="1" applyFont="1" applyFill="1" applyBorder="1" applyAlignment="1">
      <alignment horizontal="center"/>
    </xf>
    <xf numFmtId="1" fontId="24" fillId="6" borderId="21" xfId="0" applyNumberFormat="1" applyFont="1" applyFill="1" applyBorder="1" applyAlignment="1">
      <alignment horizontal="center"/>
    </xf>
    <xf numFmtId="0" fontId="25" fillId="6" borderId="21" xfId="0" applyFont="1" applyFill="1" applyBorder="1" applyAlignment="1">
      <alignment vertical="center" wrapText="1"/>
    </xf>
    <xf numFmtId="0" fontId="25" fillId="6" borderId="29" xfId="0" applyFont="1" applyFill="1" applyBorder="1" applyAlignment="1">
      <alignment horizontal="center"/>
    </xf>
    <xf numFmtId="0" fontId="24" fillId="6" borderId="28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center"/>
    </xf>
    <xf numFmtId="0" fontId="25" fillId="6" borderId="30" xfId="0" applyFont="1" applyFill="1" applyBorder="1" applyAlignment="1">
      <alignment wrapText="1"/>
    </xf>
    <xf numFmtId="0" fontId="25" fillId="6" borderId="46" xfId="0" applyFont="1" applyFill="1" applyBorder="1" applyAlignment="1">
      <alignment horizontal="center"/>
    </xf>
    <xf numFmtId="0" fontId="25" fillId="6" borderId="59" xfId="0" applyFont="1" applyFill="1" applyBorder="1" applyAlignment="1">
      <alignment horizontal="center"/>
    </xf>
    <xf numFmtId="0" fontId="25" fillId="6" borderId="47" xfId="0" applyFont="1" applyFill="1" applyBorder="1" applyAlignment="1">
      <alignment horizontal="center"/>
    </xf>
    <xf numFmtId="0" fontId="24" fillId="5" borderId="0" xfId="0" applyFont="1" applyFill="1" applyBorder="1" applyAlignment="1">
      <alignment horizontal="center"/>
    </xf>
    <xf numFmtId="0" fontId="25" fillId="7" borderId="58" xfId="0" applyFont="1" applyFill="1" applyBorder="1" applyAlignment="1">
      <alignment wrapText="1"/>
    </xf>
    <xf numFmtId="0" fontId="25" fillId="7" borderId="20" xfId="0" applyFont="1" applyFill="1" applyBorder="1" applyAlignment="1">
      <alignment wrapText="1"/>
    </xf>
    <xf numFmtId="0" fontId="24" fillId="5" borderId="0" xfId="0" applyFont="1" applyFill="1" applyAlignment="1">
      <alignment horizontal="center"/>
    </xf>
    <xf numFmtId="0" fontId="25" fillId="7" borderId="68" xfId="0" applyFont="1" applyFill="1" applyBorder="1"/>
    <xf numFmtId="0" fontId="25" fillId="6" borderId="21" xfId="1" applyFont="1" applyFill="1" applyBorder="1" applyAlignment="1">
      <alignment vertical="center" wrapText="1"/>
    </xf>
    <xf numFmtId="0" fontId="2" fillId="0" borderId="37" xfId="0" applyFont="1" applyBorder="1" applyAlignment="1">
      <alignment horizontal="center" vertical="center" textRotation="90"/>
    </xf>
    <xf numFmtId="0" fontId="2" fillId="0" borderId="38" xfId="0" applyFont="1" applyBorder="1" applyAlignment="1">
      <alignment horizontal="center" vertical="center" textRotation="90"/>
    </xf>
    <xf numFmtId="0" fontId="2" fillId="0" borderId="38" xfId="0" applyFont="1" applyFill="1" applyBorder="1" applyAlignment="1">
      <alignment horizontal="center" vertical="center" textRotation="90"/>
    </xf>
    <xf numFmtId="0" fontId="2" fillId="0" borderId="38" xfId="0" applyFont="1" applyBorder="1" applyAlignment="1">
      <alignment horizontal="center" vertical="center" textRotation="90" wrapText="1"/>
    </xf>
    <xf numFmtId="0" fontId="8" fillId="0" borderId="38" xfId="0" applyFont="1" applyBorder="1" applyAlignment="1">
      <alignment horizontal="center" vertical="center" textRotation="90"/>
    </xf>
    <xf numFmtId="0" fontId="24" fillId="6" borderId="14" xfId="0" applyFont="1" applyFill="1" applyBorder="1" applyAlignment="1">
      <alignment horizontal="center"/>
    </xf>
    <xf numFmtId="0" fontId="24" fillId="6" borderId="37" xfId="0" applyFont="1" applyFill="1" applyBorder="1" applyAlignment="1">
      <alignment horizontal="center"/>
    </xf>
    <xf numFmtId="0" fontId="25" fillId="6" borderId="22" xfId="0" applyFont="1" applyFill="1" applyBorder="1" applyAlignment="1">
      <alignment horizontal="center"/>
    </xf>
    <xf numFmtId="0" fontId="24" fillId="6" borderId="38" xfId="0" applyFont="1" applyFill="1" applyBorder="1" applyAlignment="1">
      <alignment horizontal="center"/>
    </xf>
    <xf numFmtId="0" fontId="24" fillId="6" borderId="13" xfId="0" applyFont="1" applyFill="1" applyBorder="1" applyAlignment="1">
      <alignment horizontal="center"/>
    </xf>
    <xf numFmtId="0" fontId="25" fillId="6" borderId="14" xfId="0" applyFont="1" applyFill="1" applyBorder="1" applyAlignment="1">
      <alignment horizontal="center"/>
    </xf>
    <xf numFmtId="0" fontId="26" fillId="6" borderId="37" xfId="0" applyFont="1" applyFill="1" applyBorder="1" applyAlignment="1">
      <alignment horizontal="center"/>
    </xf>
    <xf numFmtId="0" fontId="26" fillId="6" borderId="38" xfId="0" applyFont="1" applyFill="1" applyBorder="1" applyAlignment="1">
      <alignment horizontal="center"/>
    </xf>
    <xf numFmtId="0" fontId="25" fillId="6" borderId="38" xfId="0" applyFont="1" applyFill="1" applyBorder="1" applyAlignment="1">
      <alignment horizontal="center"/>
    </xf>
    <xf numFmtId="0" fontId="25" fillId="6" borderId="39" xfId="0" applyFont="1" applyFill="1" applyBorder="1" applyAlignment="1">
      <alignment horizontal="center"/>
    </xf>
    <xf numFmtId="0" fontId="25" fillId="6" borderId="16" xfId="0" applyFont="1" applyFill="1" applyBorder="1" applyAlignment="1">
      <alignment horizontal="center"/>
    </xf>
    <xf numFmtId="164" fontId="25" fillId="6" borderId="28" xfId="0" applyNumberFormat="1" applyFont="1" applyFill="1" applyBorder="1" applyAlignment="1">
      <alignment horizontal="center"/>
    </xf>
    <xf numFmtId="0" fontId="2" fillId="0" borderId="42" xfId="0" applyFont="1" applyBorder="1" applyAlignment="1">
      <alignment horizontal="center" vertical="center" textRotation="90" wrapText="1"/>
    </xf>
    <xf numFmtId="0" fontId="24" fillId="6" borderId="15" xfId="0" applyFont="1" applyFill="1" applyBorder="1" applyAlignment="1">
      <alignment horizontal="center"/>
    </xf>
    <xf numFmtId="0" fontId="24" fillId="6" borderId="22" xfId="0" applyFont="1" applyFill="1" applyBorder="1" applyAlignment="1">
      <alignment horizontal="center"/>
    </xf>
    <xf numFmtId="0" fontId="25" fillId="6" borderId="42" xfId="0" applyFont="1" applyFill="1" applyBorder="1" applyAlignment="1">
      <alignment horizontal="center"/>
    </xf>
    <xf numFmtId="164" fontId="25" fillId="6" borderId="71" xfId="0" applyNumberFormat="1" applyFont="1" applyFill="1" applyBorder="1" applyAlignment="1">
      <alignment horizontal="center"/>
    </xf>
    <xf numFmtId="1" fontId="25" fillId="6" borderId="71" xfId="0" applyNumberFormat="1" applyFont="1" applyFill="1" applyBorder="1" applyAlignment="1">
      <alignment horizontal="center"/>
    </xf>
    <xf numFmtId="1" fontId="25" fillId="6" borderId="49" xfId="0" applyNumberFormat="1" applyFont="1" applyFill="1" applyBorder="1" applyAlignment="1">
      <alignment horizontal="center"/>
    </xf>
    <xf numFmtId="1" fontId="25" fillId="6" borderId="64" xfId="0" applyNumberFormat="1" applyFont="1" applyFill="1" applyBorder="1" applyAlignment="1">
      <alignment horizontal="center"/>
    </xf>
    <xf numFmtId="0" fontId="22" fillId="6" borderId="38" xfId="0" applyFont="1" applyFill="1" applyBorder="1" applyAlignment="1">
      <alignment horizontal="center" vertical="center" textRotation="90" wrapText="1"/>
    </xf>
    <xf numFmtId="0" fontId="2" fillId="0" borderId="3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5" fillId="0" borderId="22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2" fillId="6" borderId="54" xfId="1" applyFont="1" applyFill="1" applyBorder="1" applyAlignment="1">
      <alignment horizontal="center" vertical="center"/>
    </xf>
    <xf numFmtId="0" fontId="20" fillId="6" borderId="21" xfId="2" applyFill="1" applyBorder="1" applyAlignment="1">
      <alignment horizontal="center" vertical="center"/>
    </xf>
    <xf numFmtId="0" fontId="24" fillId="6" borderId="21" xfId="2" applyFont="1" applyFill="1" applyBorder="1" applyAlignment="1">
      <alignment horizontal="center" vertical="center"/>
    </xf>
    <xf numFmtId="0" fontId="23" fillId="6" borderId="0" xfId="0" applyFont="1" applyFill="1" applyAlignment="1">
      <alignment horizontal="center" vertical="center"/>
    </xf>
    <xf numFmtId="0" fontId="23" fillId="6" borderId="28" xfId="1" applyFont="1" applyFill="1" applyBorder="1" applyAlignment="1">
      <alignment horizontal="center" vertical="center"/>
    </xf>
    <xf numFmtId="0" fontId="23" fillId="6" borderId="28" xfId="0" applyFont="1" applyFill="1" applyBorder="1" applyAlignment="1">
      <alignment horizontal="center" vertical="center"/>
    </xf>
    <xf numFmtId="0" fontId="22" fillId="6" borderId="28" xfId="1" applyFont="1" applyFill="1" applyBorder="1" applyAlignment="1">
      <alignment horizontal="center" vertical="center"/>
    </xf>
    <xf numFmtId="0" fontId="23" fillId="6" borderId="29" xfId="1" applyFont="1" applyFill="1" applyBorder="1" applyAlignment="1">
      <alignment horizontal="center" vertical="center"/>
    </xf>
    <xf numFmtId="0" fontId="23" fillId="6" borderId="27" xfId="1" applyFont="1" applyFill="1" applyBorder="1" applyAlignment="1">
      <alignment horizontal="center" vertical="center"/>
    </xf>
    <xf numFmtId="0" fontId="23" fillId="6" borderId="34" xfId="0" applyFont="1" applyFill="1" applyBorder="1" applyAlignment="1">
      <alignment horizontal="center" vertical="center"/>
    </xf>
    <xf numFmtId="0" fontId="23" fillId="6" borderId="28" xfId="3" applyFont="1" applyFill="1" applyBorder="1" applyAlignment="1">
      <alignment horizontal="center" vertical="center"/>
    </xf>
    <xf numFmtId="0" fontId="22" fillId="6" borderId="29" xfId="1" applyFont="1" applyFill="1" applyBorder="1" applyAlignment="1">
      <alignment horizontal="center" vertical="center"/>
    </xf>
    <xf numFmtId="1" fontId="23" fillId="6" borderId="28" xfId="0" applyNumberFormat="1" applyFont="1" applyFill="1" applyBorder="1" applyAlignment="1">
      <alignment horizontal="center" vertical="center"/>
    </xf>
    <xf numFmtId="0" fontId="22" fillId="6" borderId="28" xfId="0" applyFont="1" applyFill="1" applyBorder="1" applyAlignment="1">
      <alignment horizontal="center" vertical="center"/>
    </xf>
    <xf numFmtId="0" fontId="23" fillId="6" borderId="29" xfId="0" applyFont="1" applyFill="1" applyBorder="1" applyAlignment="1">
      <alignment horizontal="center" vertical="center"/>
    </xf>
    <xf numFmtId="0" fontId="23" fillId="6" borderId="27" xfId="0" applyFont="1" applyFill="1" applyBorder="1" applyAlignment="1">
      <alignment horizontal="center" vertical="center"/>
    </xf>
    <xf numFmtId="0" fontId="22" fillId="6" borderId="76" xfId="0" applyFont="1" applyFill="1" applyBorder="1" applyAlignment="1">
      <alignment horizontal="center" vertical="center"/>
    </xf>
    <xf numFmtId="0" fontId="24" fillId="6" borderId="28" xfId="2" applyFont="1" applyFill="1" applyBorder="1" applyAlignment="1">
      <alignment horizontal="center" vertical="center"/>
    </xf>
    <xf numFmtId="0" fontId="25" fillId="6" borderId="28" xfId="2" applyFont="1" applyFill="1" applyBorder="1" applyAlignment="1">
      <alignment horizontal="center" vertical="center"/>
    </xf>
    <xf numFmtId="0" fontId="25" fillId="6" borderId="21" xfId="2" applyFont="1" applyFill="1" applyBorder="1" applyAlignment="1">
      <alignment horizontal="center" vertical="center"/>
    </xf>
    <xf numFmtId="1" fontId="23" fillId="7" borderId="54" xfId="0" applyNumberFormat="1" applyFont="1" applyFill="1" applyBorder="1" applyAlignment="1">
      <alignment horizontal="center" vertical="center"/>
    </xf>
    <xf numFmtId="0" fontId="23" fillId="7" borderId="54" xfId="0" applyFont="1" applyFill="1" applyBorder="1" applyAlignment="1">
      <alignment horizontal="center" vertical="center"/>
    </xf>
    <xf numFmtId="1" fontId="23" fillId="7" borderId="21" xfId="0" applyNumberFormat="1" applyFont="1" applyFill="1" applyBorder="1" applyAlignment="1">
      <alignment horizontal="center" vertical="center"/>
    </xf>
    <xf numFmtId="0" fontId="23" fillId="7" borderId="21" xfId="0" applyFont="1" applyFill="1" applyBorder="1" applyAlignment="1">
      <alignment horizontal="center" vertical="center"/>
    </xf>
    <xf numFmtId="0" fontId="22" fillId="5" borderId="12" xfId="0" applyFont="1" applyFill="1" applyBorder="1" applyAlignment="1">
      <alignment horizontal="center" vertical="center" wrapText="1"/>
    </xf>
    <xf numFmtId="0" fontId="22" fillId="5" borderId="19" xfId="0" applyFont="1" applyFill="1" applyBorder="1" applyAlignment="1">
      <alignment horizontal="center" vertical="center" wrapText="1"/>
    </xf>
    <xf numFmtId="0" fontId="22" fillId="5" borderId="68" xfId="0" applyFont="1" applyFill="1" applyBorder="1" applyAlignment="1">
      <alignment horizontal="center" vertical="center" wrapText="1"/>
    </xf>
    <xf numFmtId="0" fontId="22" fillId="5" borderId="10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4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2" fillId="6" borderId="65" xfId="0" applyFont="1" applyFill="1" applyBorder="1" applyAlignment="1">
      <alignment horizontal="center" vertical="center" wrapText="1"/>
    </xf>
    <xf numFmtId="0" fontId="22" fillId="6" borderId="56" xfId="0" applyFont="1" applyFill="1" applyBorder="1" applyAlignment="1">
      <alignment horizontal="center" vertical="center" wrapText="1"/>
    </xf>
    <xf numFmtId="0" fontId="22" fillId="6" borderId="69" xfId="0" applyFont="1" applyFill="1" applyBorder="1" applyAlignment="1">
      <alignment horizontal="center" vertical="center" wrapText="1"/>
    </xf>
    <xf numFmtId="0" fontId="22" fillId="6" borderId="14" xfId="0" applyFont="1" applyFill="1" applyBorder="1" applyAlignment="1">
      <alignment horizontal="center" vertical="center" textRotation="90" wrapText="1"/>
    </xf>
    <xf numFmtId="0" fontId="22" fillId="6" borderId="21" xfId="0" applyFont="1" applyFill="1" applyBorder="1" applyAlignment="1">
      <alignment horizontal="center" vertical="center" textRotation="90" wrapText="1"/>
    </xf>
    <xf numFmtId="0" fontId="22" fillId="6" borderId="38" xfId="0" applyFont="1" applyFill="1" applyBorder="1" applyAlignment="1">
      <alignment horizontal="center" vertical="center" textRotation="90" wrapText="1"/>
    </xf>
    <xf numFmtId="0" fontId="22" fillId="6" borderId="57" xfId="1" applyFont="1" applyFill="1" applyBorder="1" applyAlignment="1">
      <alignment horizontal="center" vertical="center" textRotation="90" wrapText="1"/>
    </xf>
    <xf numFmtId="0" fontId="22" fillId="6" borderId="53" xfId="1" applyFont="1" applyFill="1" applyBorder="1" applyAlignment="1">
      <alignment horizontal="center" vertical="center" textRotation="90" wrapText="1"/>
    </xf>
    <xf numFmtId="0" fontId="22" fillId="6" borderId="49" xfId="1" applyFont="1" applyFill="1" applyBorder="1" applyAlignment="1">
      <alignment horizontal="center" vertical="center" textRotation="90" wrapText="1"/>
    </xf>
    <xf numFmtId="0" fontId="23" fillId="7" borderId="68" xfId="0" applyFont="1" applyFill="1" applyBorder="1" applyAlignment="1">
      <alignment horizontal="center" vertical="center"/>
    </xf>
    <xf numFmtId="0" fontId="23" fillId="7" borderId="74" xfId="0" applyFont="1" applyFill="1" applyBorder="1" applyAlignment="1">
      <alignment horizontal="center" vertical="center"/>
    </xf>
    <xf numFmtId="0" fontId="23" fillId="7" borderId="70" xfId="0" applyFont="1" applyFill="1" applyBorder="1" applyAlignment="1">
      <alignment horizontal="center" vertical="center"/>
    </xf>
    <xf numFmtId="0" fontId="23" fillId="7" borderId="58" xfId="0" applyFont="1" applyFill="1" applyBorder="1" applyAlignment="1">
      <alignment horizontal="center" vertical="center"/>
    </xf>
    <xf numFmtId="0" fontId="23" fillId="7" borderId="73" xfId="0" applyFont="1" applyFill="1" applyBorder="1" applyAlignment="1">
      <alignment horizontal="center" vertical="center"/>
    </xf>
    <xf numFmtId="0" fontId="23" fillId="7" borderId="72" xfId="0" applyFont="1" applyFill="1" applyBorder="1" applyAlignment="1">
      <alignment horizontal="center" vertical="center"/>
    </xf>
    <xf numFmtId="0" fontId="23" fillId="7" borderId="19" xfId="0" applyFont="1" applyFill="1" applyBorder="1" applyAlignment="1">
      <alignment horizontal="center" vertical="center"/>
    </xf>
    <xf numFmtId="0" fontId="23" fillId="7" borderId="18" xfId="0" applyFont="1" applyFill="1" applyBorder="1" applyAlignment="1">
      <alignment horizontal="center" vertical="center"/>
    </xf>
    <xf numFmtId="0" fontId="23" fillId="7" borderId="35" xfId="0" applyFont="1" applyFill="1" applyBorder="1" applyAlignment="1">
      <alignment horizontal="center" vertical="center"/>
    </xf>
    <xf numFmtId="0" fontId="23" fillId="7" borderId="38" xfId="0" applyFont="1" applyFill="1" applyBorder="1" applyAlignment="1">
      <alignment horizontal="center" vertical="center"/>
    </xf>
    <xf numFmtId="1" fontId="22" fillId="7" borderId="54" xfId="0" applyNumberFormat="1" applyFont="1" applyFill="1" applyBorder="1" applyAlignment="1">
      <alignment horizontal="center" vertical="center"/>
    </xf>
    <xf numFmtId="1" fontId="22" fillId="7" borderId="63" xfId="0" applyNumberFormat="1" applyFont="1" applyFill="1" applyBorder="1" applyAlignment="1">
      <alignment horizontal="center" vertical="center"/>
    </xf>
    <xf numFmtId="1" fontId="22" fillId="7" borderId="21" xfId="0" applyNumberFormat="1" applyFont="1" applyFill="1" applyBorder="1" applyAlignment="1">
      <alignment horizontal="center" vertical="center"/>
    </xf>
    <xf numFmtId="1" fontId="22" fillId="7" borderId="23" xfId="0" applyNumberFormat="1" applyFont="1" applyFill="1" applyBorder="1" applyAlignment="1">
      <alignment horizontal="center" vertical="center"/>
    </xf>
    <xf numFmtId="1" fontId="22" fillId="7" borderId="38" xfId="0" applyNumberFormat="1" applyFont="1" applyFill="1" applyBorder="1" applyAlignment="1">
      <alignment horizontal="center" vertical="center"/>
    </xf>
    <xf numFmtId="1" fontId="22" fillId="7" borderId="39" xfId="0" applyNumberFormat="1" applyFont="1" applyFill="1" applyBorder="1" applyAlignment="1">
      <alignment horizontal="center" vertical="center"/>
    </xf>
    <xf numFmtId="0" fontId="22" fillId="6" borderId="13" xfId="0" applyFont="1" applyFill="1" applyBorder="1" applyAlignment="1">
      <alignment horizontal="center" vertical="center" textRotation="90" wrapText="1"/>
    </xf>
    <xf numFmtId="0" fontId="22" fillId="6" borderId="20" xfId="0" applyFont="1" applyFill="1" applyBorder="1" applyAlignment="1">
      <alignment horizontal="center" vertical="center" wrapText="1"/>
    </xf>
    <xf numFmtId="0" fontId="22" fillId="6" borderId="37" xfId="0" applyFont="1" applyFill="1" applyBorder="1" applyAlignment="1">
      <alignment horizontal="center" vertical="center" wrapText="1"/>
    </xf>
    <xf numFmtId="0" fontId="22" fillId="6" borderId="56" xfId="0" applyFont="1" applyFill="1" applyBorder="1" applyAlignment="1">
      <alignment horizontal="center" vertical="center" textRotation="90" wrapText="1"/>
    </xf>
    <xf numFmtId="0" fontId="22" fillId="6" borderId="51" xfId="0" applyFont="1" applyFill="1" applyBorder="1" applyAlignment="1">
      <alignment horizontal="center" vertical="center" textRotation="90" wrapText="1"/>
    </xf>
    <xf numFmtId="0" fontId="22" fillId="6" borderId="71" xfId="0" applyFont="1" applyFill="1" applyBorder="1" applyAlignment="1">
      <alignment horizontal="center" vertical="center" textRotation="90" wrapText="1"/>
    </xf>
    <xf numFmtId="0" fontId="22" fillId="6" borderId="41" xfId="0" applyFont="1" applyFill="1" applyBorder="1" applyAlignment="1">
      <alignment horizontal="center" vertical="center"/>
    </xf>
    <xf numFmtId="0" fontId="22" fillId="6" borderId="14" xfId="0" applyFont="1" applyFill="1" applyBorder="1" applyAlignment="1">
      <alignment horizontal="center" vertical="center"/>
    </xf>
    <xf numFmtId="0" fontId="22" fillId="6" borderId="13" xfId="0" applyFont="1" applyFill="1" applyBorder="1" applyAlignment="1">
      <alignment horizontal="center" vertical="center"/>
    </xf>
    <xf numFmtId="0" fontId="22" fillId="6" borderId="1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2" fillId="0" borderId="5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5" fillId="6" borderId="13" xfId="0" applyFont="1" applyFill="1" applyBorder="1" applyAlignment="1">
      <alignment horizontal="center" vertical="center" textRotation="90" wrapText="1"/>
    </xf>
    <xf numFmtId="0" fontId="25" fillId="6" borderId="20" xfId="0" applyFont="1" applyFill="1" applyBorder="1" applyAlignment="1">
      <alignment horizontal="center" vertical="center" wrapText="1"/>
    </xf>
    <xf numFmtId="0" fontId="25" fillId="6" borderId="37" xfId="0" applyFont="1" applyFill="1" applyBorder="1" applyAlignment="1">
      <alignment horizontal="center" vertical="center" wrapText="1"/>
    </xf>
    <xf numFmtId="0" fontId="25" fillId="6" borderId="14" xfId="0" applyFont="1" applyFill="1" applyBorder="1" applyAlignment="1">
      <alignment horizontal="center" vertical="center" textRotation="90" wrapText="1"/>
    </xf>
    <xf numFmtId="0" fontId="25" fillId="6" borderId="21" xfId="0" applyFont="1" applyFill="1" applyBorder="1" applyAlignment="1">
      <alignment horizontal="center" vertical="center" textRotation="90" wrapText="1"/>
    </xf>
    <xf numFmtId="0" fontId="25" fillId="6" borderId="38" xfId="0" applyFont="1" applyFill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4" fillId="7" borderId="37" xfId="0" applyFont="1" applyFill="1" applyBorder="1" applyAlignment="1">
      <alignment horizontal="center" vertical="center"/>
    </xf>
    <xf numFmtId="0" fontId="24" fillId="7" borderId="38" xfId="0" applyFont="1" applyFill="1" applyBorder="1" applyAlignment="1">
      <alignment horizontal="center" vertical="center"/>
    </xf>
    <xf numFmtId="1" fontId="25" fillId="7" borderId="72" xfId="0" applyNumberFormat="1" applyFont="1" applyFill="1" applyBorder="1" applyAlignment="1">
      <alignment horizontal="center" vertical="center"/>
    </xf>
    <xf numFmtId="1" fontId="25" fillId="7" borderId="54" xfId="0" applyNumberFormat="1" applyFont="1" applyFill="1" applyBorder="1" applyAlignment="1">
      <alignment horizontal="center" vertical="center"/>
    </xf>
    <xf numFmtId="1" fontId="25" fillId="7" borderId="63" xfId="0" applyNumberFormat="1" applyFont="1" applyFill="1" applyBorder="1" applyAlignment="1">
      <alignment horizontal="center" vertical="center"/>
    </xf>
    <xf numFmtId="1" fontId="25" fillId="8" borderId="35" xfId="0" applyNumberFormat="1" applyFont="1" applyFill="1" applyBorder="1" applyAlignment="1">
      <alignment horizontal="center" vertical="center"/>
    </xf>
    <xf numFmtId="1" fontId="25" fillId="8" borderId="21" xfId="0" applyNumberFormat="1" applyFont="1" applyFill="1" applyBorder="1" applyAlignment="1">
      <alignment horizontal="center" vertical="center"/>
    </xf>
    <xf numFmtId="1" fontId="25" fillId="8" borderId="23" xfId="0" applyNumberFormat="1" applyFont="1" applyFill="1" applyBorder="1" applyAlignment="1">
      <alignment horizontal="center" vertical="center"/>
    </xf>
    <xf numFmtId="1" fontId="25" fillId="7" borderId="70" xfId="0" applyNumberFormat="1" applyFont="1" applyFill="1" applyBorder="1" applyAlignment="1">
      <alignment horizontal="center" vertical="center"/>
    </xf>
    <xf numFmtId="1" fontId="25" fillId="7" borderId="38" xfId="0" applyNumberFormat="1" applyFont="1" applyFill="1" applyBorder="1" applyAlignment="1">
      <alignment horizontal="center" vertical="center"/>
    </xf>
    <xf numFmtId="1" fontId="25" fillId="7" borderId="39" xfId="0" applyNumberFormat="1" applyFont="1" applyFill="1" applyBorder="1" applyAlignment="1">
      <alignment horizontal="center" vertical="center"/>
    </xf>
    <xf numFmtId="0" fontId="25" fillId="6" borderId="16" xfId="1" applyFont="1" applyFill="1" applyBorder="1" applyAlignment="1">
      <alignment horizontal="center" vertical="center" textRotation="90" wrapText="1"/>
    </xf>
    <xf numFmtId="0" fontId="25" fillId="6" borderId="23" xfId="1" applyFont="1" applyFill="1" applyBorder="1" applyAlignment="1">
      <alignment horizontal="center" vertical="center" textRotation="90" wrapText="1"/>
    </xf>
    <xf numFmtId="0" fontId="25" fillId="6" borderId="39" xfId="1" applyFont="1" applyFill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4" fillId="7" borderId="58" xfId="0" applyFont="1" applyFill="1" applyBorder="1" applyAlignment="1">
      <alignment horizontal="center" vertical="center"/>
    </xf>
    <xf numFmtId="0" fontId="24" fillId="7" borderId="73" xfId="0" applyFont="1" applyFill="1" applyBorder="1" applyAlignment="1">
      <alignment horizontal="center" vertical="center"/>
    </xf>
    <xf numFmtId="0" fontId="24" fillId="7" borderId="75" xfId="0" applyFont="1" applyFill="1" applyBorder="1" applyAlignment="1">
      <alignment horizontal="center" vertical="center"/>
    </xf>
    <xf numFmtId="1" fontId="24" fillId="7" borderId="64" xfId="0" applyNumberFormat="1" applyFont="1" applyFill="1" applyBorder="1" applyAlignment="1">
      <alignment horizontal="center" vertical="center"/>
    </xf>
    <xf numFmtId="0" fontId="24" fillId="7" borderId="54" xfId="0" applyFont="1" applyFill="1" applyBorder="1" applyAlignment="1">
      <alignment horizontal="center" vertical="center"/>
    </xf>
    <xf numFmtId="0" fontId="24" fillId="7" borderId="63" xfId="0" applyFont="1" applyFill="1" applyBorder="1" applyAlignment="1">
      <alignment horizontal="center" vertical="center"/>
    </xf>
    <xf numFmtId="0" fontId="24" fillId="7" borderId="19" xfId="0" applyFont="1" applyFill="1" applyBorder="1" applyAlignment="1">
      <alignment horizontal="center" vertical="center"/>
    </xf>
    <xf numFmtId="0" fontId="24" fillId="7" borderId="18" xfId="0" applyFont="1" applyFill="1" applyBorder="1" applyAlignment="1">
      <alignment horizontal="center" vertical="center"/>
    </xf>
    <xf numFmtId="0" fontId="24" fillId="7" borderId="67" xfId="0" applyFont="1" applyFill="1" applyBorder="1" applyAlignment="1">
      <alignment horizontal="center" vertical="center"/>
    </xf>
    <xf numFmtId="1" fontId="24" fillId="8" borderId="20" xfId="0" applyNumberFormat="1" applyFont="1" applyFill="1" applyBorder="1" applyAlignment="1">
      <alignment horizontal="center" vertical="center"/>
    </xf>
    <xf numFmtId="0" fontId="24" fillId="8" borderId="21" xfId="0" applyFont="1" applyFill="1" applyBorder="1" applyAlignment="1">
      <alignment horizontal="center" vertical="center"/>
    </xf>
    <xf numFmtId="0" fontId="24" fillId="8" borderId="23" xfId="0" applyFont="1" applyFill="1" applyBorder="1" applyAlignment="1">
      <alignment horizontal="center" vertical="center"/>
    </xf>
    <xf numFmtId="0" fontId="24" fillId="7" borderId="68" xfId="0" applyFont="1" applyFill="1" applyBorder="1" applyAlignment="1">
      <alignment horizontal="center" vertical="center"/>
    </xf>
    <xf numFmtId="0" fontId="24" fillId="7" borderId="74" xfId="0" applyFont="1" applyFill="1" applyBorder="1" applyAlignment="1">
      <alignment horizontal="center" vertical="center"/>
    </xf>
    <xf numFmtId="0" fontId="24" fillId="7" borderId="45" xfId="0" applyFont="1" applyFill="1" applyBorder="1" applyAlignment="1">
      <alignment horizontal="center" vertical="center"/>
    </xf>
    <xf numFmtId="0" fontId="24" fillId="7" borderId="39" xfId="0" applyFont="1" applyFill="1" applyBorder="1" applyAlignment="1">
      <alignment horizontal="center" vertical="center"/>
    </xf>
    <xf numFmtId="0" fontId="22" fillId="5" borderId="22" xfId="0" applyFont="1" applyFill="1" applyBorder="1" applyAlignment="1">
      <alignment vertical="center" wrapText="1"/>
    </xf>
    <xf numFmtId="0" fontId="22" fillId="6" borderId="68" xfId="1" applyFont="1" applyFill="1" applyBorder="1" applyAlignment="1">
      <alignment vertical="center" wrapText="1"/>
    </xf>
    <xf numFmtId="0" fontId="23" fillId="6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6" fillId="6" borderId="19" xfId="2" applyFont="1" applyFill="1" applyBorder="1" applyAlignment="1">
      <alignment horizontal="center" vertical="center"/>
    </xf>
    <xf numFmtId="0" fontId="6" fillId="6" borderId="21" xfId="2" applyFont="1" applyFill="1" applyBorder="1" applyAlignment="1">
      <alignment vertical="center" wrapText="1"/>
    </xf>
    <xf numFmtId="0" fontId="3" fillId="6" borderId="21" xfId="0" applyFont="1" applyFill="1" applyBorder="1" applyAlignment="1">
      <alignment horizontal="center" vertical="center"/>
    </xf>
    <xf numFmtId="0" fontId="14" fillId="6" borderId="21" xfId="0" applyFont="1" applyFill="1" applyBorder="1" applyAlignment="1">
      <alignment horizontal="center" vertical="center"/>
    </xf>
    <xf numFmtId="0" fontId="24" fillId="6" borderId="13" xfId="2" applyFont="1" applyFill="1" applyBorder="1" applyAlignment="1">
      <alignment horizontal="center"/>
    </xf>
  </cellXfs>
  <cellStyles count="4">
    <cellStyle name="Dobry" xfId="1" builtinId="26"/>
    <cellStyle name="Neutralny" xfId="3" builtinId="28"/>
    <cellStyle name="Normalny" xfId="0" builtinId="0"/>
    <cellStyle name="Zły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1"/>
  <sheetViews>
    <sheetView tabSelected="1" zoomScale="90" zoomScaleNormal="90" zoomScaleSheetLayoutView="80" workbookViewId="0">
      <selection activeCell="C8" sqref="C8:H8"/>
    </sheetView>
  </sheetViews>
  <sheetFormatPr defaultRowHeight="12.75" x14ac:dyDescent="0.2"/>
  <cols>
    <col min="1" max="1" width="4.7109375" style="58" customWidth="1"/>
    <col min="2" max="2" width="39.85546875" customWidth="1"/>
    <col min="3" max="10" width="5.28515625" customWidth="1"/>
    <col min="11" max="13" width="5.7109375" customWidth="1"/>
    <col min="14" max="23" width="5.28515625" customWidth="1"/>
    <col min="24" max="28" width="5.7109375" customWidth="1"/>
  </cols>
  <sheetData>
    <row r="1" spans="1:33" ht="18.75" x14ac:dyDescent="0.3">
      <c r="A1" s="142"/>
      <c r="B1" s="1" t="s">
        <v>0</v>
      </c>
      <c r="C1" s="416" t="s">
        <v>1</v>
      </c>
      <c r="D1" s="416"/>
      <c r="E1" s="416"/>
      <c r="F1" s="416"/>
      <c r="G1" s="416"/>
      <c r="H1" s="416"/>
      <c r="I1" s="2"/>
      <c r="J1" s="2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4"/>
      <c r="AD1" s="4"/>
      <c r="AE1" s="4"/>
    </row>
    <row r="2" spans="1:33" ht="18.75" x14ac:dyDescent="0.3">
      <c r="A2" s="142"/>
      <c r="B2" s="1" t="s">
        <v>2</v>
      </c>
      <c r="C2" s="416" t="s">
        <v>3</v>
      </c>
      <c r="D2" s="416"/>
      <c r="E2" s="416"/>
      <c r="F2" s="416"/>
      <c r="G2" s="416"/>
      <c r="H2" s="416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"/>
      <c r="AD2" s="4"/>
      <c r="AE2" s="4"/>
    </row>
    <row r="3" spans="1:33" ht="18.75" x14ac:dyDescent="0.3">
      <c r="A3" s="142"/>
      <c r="B3" s="1" t="s">
        <v>4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4"/>
      <c r="AD3" s="4"/>
      <c r="AE3" s="4"/>
    </row>
    <row r="4" spans="1:33" ht="18.75" x14ac:dyDescent="0.3">
      <c r="A4" s="142"/>
      <c r="B4" s="1" t="s">
        <v>5</v>
      </c>
      <c r="C4" s="416" t="s">
        <v>6</v>
      </c>
      <c r="D4" s="416"/>
      <c r="E4" s="416"/>
      <c r="F4" s="416"/>
      <c r="G4" s="416"/>
      <c r="H4" s="41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4"/>
      <c r="AD4" s="4"/>
      <c r="AE4" s="4"/>
    </row>
    <row r="5" spans="1:33" ht="18.75" x14ac:dyDescent="0.3">
      <c r="A5" s="142"/>
      <c r="B5" s="1" t="s">
        <v>7</v>
      </c>
      <c r="C5" s="416" t="s">
        <v>8</v>
      </c>
      <c r="D5" s="416"/>
      <c r="E5" s="416"/>
      <c r="F5" s="416"/>
      <c r="G5" s="416"/>
      <c r="H5" s="41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4"/>
      <c r="AD5" s="4"/>
      <c r="AE5" s="4"/>
    </row>
    <row r="6" spans="1:33" ht="18.75" x14ac:dyDescent="0.3">
      <c r="A6" s="142"/>
      <c r="B6" s="1" t="s">
        <v>9</v>
      </c>
      <c r="C6" s="416" t="s">
        <v>142</v>
      </c>
      <c r="D6" s="416"/>
      <c r="E6" s="416"/>
      <c r="F6" s="416"/>
      <c r="G6" s="416"/>
      <c r="H6" s="416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4"/>
      <c r="AD6" s="4"/>
      <c r="AE6" s="4"/>
    </row>
    <row r="7" spans="1:33" ht="18.75" x14ac:dyDescent="0.3">
      <c r="A7" s="142"/>
      <c r="B7" s="1" t="s">
        <v>10</v>
      </c>
      <c r="C7" s="417">
        <v>1</v>
      </c>
      <c r="D7" s="417"/>
      <c r="E7" s="417"/>
      <c r="F7" s="417"/>
      <c r="G7" s="417"/>
      <c r="H7" s="417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4"/>
      <c r="AD7" s="4"/>
      <c r="AE7" s="4"/>
    </row>
    <row r="8" spans="1:33" ht="18.75" x14ac:dyDescent="0.3">
      <c r="A8" s="142"/>
      <c r="B8" s="1" t="s">
        <v>11</v>
      </c>
      <c r="C8" s="416" t="s">
        <v>12</v>
      </c>
      <c r="D8" s="416"/>
      <c r="E8" s="416"/>
      <c r="F8" s="416"/>
      <c r="G8" s="416"/>
      <c r="H8" s="416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4"/>
      <c r="AD8" s="4"/>
      <c r="AE8" s="4"/>
    </row>
    <row r="9" spans="1:33" ht="19.5" thickBot="1" x14ac:dyDescent="0.35">
      <c r="A9" s="142"/>
      <c r="B9" s="6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4"/>
      <c r="AD9" s="4"/>
      <c r="AE9" s="4"/>
    </row>
    <row r="10" spans="1:33" ht="15.75" customHeight="1" thickBot="1" x14ac:dyDescent="0.3">
      <c r="A10" s="310" t="s">
        <v>13</v>
      </c>
      <c r="B10" s="313" t="s">
        <v>14</v>
      </c>
      <c r="C10" s="317" t="s">
        <v>15</v>
      </c>
      <c r="D10" s="318"/>
      <c r="E10" s="318"/>
      <c r="F10" s="318"/>
      <c r="G10" s="318"/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8"/>
      <c r="U10" s="318"/>
      <c r="V10" s="318"/>
      <c r="W10" s="318"/>
      <c r="X10" s="319"/>
      <c r="Y10" s="342" t="s">
        <v>16</v>
      </c>
      <c r="Z10" s="345" t="s">
        <v>17</v>
      </c>
      <c r="AA10" s="320" t="s">
        <v>18</v>
      </c>
      <c r="AB10" s="323" t="s">
        <v>19</v>
      </c>
      <c r="AC10" s="8"/>
      <c r="AD10" s="8"/>
      <c r="AE10" s="8"/>
      <c r="AF10" s="9"/>
      <c r="AG10" s="9"/>
    </row>
    <row r="11" spans="1:33" ht="15.75" x14ac:dyDescent="0.25">
      <c r="A11" s="311"/>
      <c r="B11" s="314"/>
      <c r="C11" s="348" t="s">
        <v>20</v>
      </c>
      <c r="D11" s="349"/>
      <c r="E11" s="349"/>
      <c r="F11" s="349"/>
      <c r="G11" s="349"/>
      <c r="H11" s="349"/>
      <c r="I11" s="349"/>
      <c r="J11" s="349"/>
      <c r="K11" s="349"/>
      <c r="L11" s="349"/>
      <c r="M11" s="181"/>
      <c r="N11" s="350" t="s">
        <v>21</v>
      </c>
      <c r="O11" s="349"/>
      <c r="P11" s="349"/>
      <c r="Q11" s="349"/>
      <c r="R11" s="349"/>
      <c r="S11" s="349"/>
      <c r="T11" s="349"/>
      <c r="U11" s="349"/>
      <c r="V11" s="349"/>
      <c r="W11" s="349"/>
      <c r="X11" s="351"/>
      <c r="Y11" s="343"/>
      <c r="Z11" s="346"/>
      <c r="AA11" s="321"/>
      <c r="AB11" s="324"/>
      <c r="AC11" s="8"/>
      <c r="AD11" s="8"/>
      <c r="AE11" s="8"/>
      <c r="AF11" s="9"/>
      <c r="AG11" s="9"/>
    </row>
    <row r="12" spans="1:33" ht="144" thickBot="1" x14ac:dyDescent="0.3">
      <c r="A12" s="312"/>
      <c r="B12" s="315"/>
      <c r="C12" s="182" t="s">
        <v>22</v>
      </c>
      <c r="D12" s="183" t="s">
        <v>23</v>
      </c>
      <c r="E12" s="183" t="s">
        <v>24</v>
      </c>
      <c r="F12" s="183" t="s">
        <v>25</v>
      </c>
      <c r="G12" s="183" t="s">
        <v>26</v>
      </c>
      <c r="H12" s="183" t="s">
        <v>27</v>
      </c>
      <c r="I12" s="183" t="s">
        <v>28</v>
      </c>
      <c r="J12" s="183" t="s">
        <v>29</v>
      </c>
      <c r="K12" s="276" t="s">
        <v>30</v>
      </c>
      <c r="L12" s="184" t="s">
        <v>31</v>
      </c>
      <c r="M12" s="185" t="s">
        <v>32</v>
      </c>
      <c r="N12" s="186" t="s">
        <v>22</v>
      </c>
      <c r="O12" s="183" t="s">
        <v>23</v>
      </c>
      <c r="P12" s="183" t="s">
        <v>24</v>
      </c>
      <c r="Q12" s="183" t="s">
        <v>25</v>
      </c>
      <c r="R12" s="183" t="s">
        <v>26</v>
      </c>
      <c r="S12" s="183" t="s">
        <v>27</v>
      </c>
      <c r="T12" s="183" t="s">
        <v>28</v>
      </c>
      <c r="U12" s="183" t="s">
        <v>33</v>
      </c>
      <c r="V12" s="276" t="s">
        <v>34</v>
      </c>
      <c r="W12" s="184" t="s">
        <v>31</v>
      </c>
      <c r="X12" s="187" t="s">
        <v>35</v>
      </c>
      <c r="Y12" s="344"/>
      <c r="Z12" s="347"/>
      <c r="AA12" s="322"/>
      <c r="AB12" s="325"/>
      <c r="AC12" s="8"/>
      <c r="AD12" s="8"/>
      <c r="AE12" s="8"/>
      <c r="AF12" s="9"/>
      <c r="AG12" s="9"/>
    </row>
    <row r="13" spans="1:33" ht="28.5" customHeight="1" x14ac:dyDescent="0.25">
      <c r="A13" s="179">
        <v>1</v>
      </c>
      <c r="B13" s="216" t="s">
        <v>36</v>
      </c>
      <c r="C13" s="415">
        <v>20</v>
      </c>
      <c r="D13" s="188">
        <v>15</v>
      </c>
      <c r="E13" s="188"/>
      <c r="F13" s="188"/>
      <c r="G13" s="188">
        <v>25</v>
      </c>
      <c r="H13" s="188"/>
      <c r="I13" s="188"/>
      <c r="J13" s="188">
        <v>90</v>
      </c>
      <c r="K13" s="188">
        <f>SUM(C13:I13)</f>
        <v>60</v>
      </c>
      <c r="L13" s="286">
        <v>6</v>
      </c>
      <c r="M13" s="189" t="s">
        <v>37</v>
      </c>
      <c r="N13" s="190"/>
      <c r="O13" s="188"/>
      <c r="P13" s="188"/>
      <c r="Q13" s="188"/>
      <c r="R13" s="188"/>
      <c r="S13" s="188"/>
      <c r="T13" s="188"/>
      <c r="U13" s="188"/>
      <c r="V13" s="188"/>
      <c r="W13" s="191"/>
      <c r="X13" s="192"/>
      <c r="Y13" s="193">
        <f>SUM(C13:I13)+SUM(N13:T13)</f>
        <v>60</v>
      </c>
      <c r="Z13" s="188">
        <f>Y13/25</f>
        <v>2.4</v>
      </c>
      <c r="AA13" s="194">
        <f>SUM(C13:J13)+SUM(N13:U13)</f>
        <v>150</v>
      </c>
      <c r="AB13" s="195">
        <f t="shared" ref="AB13:AB34" si="0">SUM(L13+W13)</f>
        <v>6</v>
      </c>
      <c r="AC13" s="8"/>
      <c r="AD13" s="8"/>
      <c r="AE13" s="8"/>
      <c r="AF13" s="9"/>
      <c r="AG13" s="9"/>
    </row>
    <row r="14" spans="1:33" ht="28.5" customHeight="1" x14ac:dyDescent="0.25">
      <c r="A14" s="180">
        <v>2</v>
      </c>
      <c r="B14" s="217" t="s">
        <v>38</v>
      </c>
      <c r="C14" s="196">
        <v>25</v>
      </c>
      <c r="D14" s="196">
        <f>10+10</f>
        <v>20</v>
      </c>
      <c r="E14" s="196"/>
      <c r="F14" s="196"/>
      <c r="G14" s="196">
        <v>20</v>
      </c>
      <c r="H14" s="196"/>
      <c r="I14" s="196"/>
      <c r="J14" s="196">
        <v>60</v>
      </c>
      <c r="K14" s="188">
        <f t="shared" ref="K14:K20" si="1">SUM(C14:I14)</f>
        <v>65</v>
      </c>
      <c r="L14" s="204">
        <v>5</v>
      </c>
      <c r="M14" s="197" t="s">
        <v>39</v>
      </c>
      <c r="N14" s="198"/>
      <c r="O14" s="196"/>
      <c r="P14" s="196"/>
      <c r="Q14" s="196"/>
      <c r="R14" s="196"/>
      <c r="S14" s="196"/>
      <c r="T14" s="196"/>
      <c r="U14" s="196"/>
      <c r="V14" s="199"/>
      <c r="W14" s="200"/>
      <c r="X14" s="201"/>
      <c r="Y14" s="193">
        <f t="shared" ref="Y14:Y30" si="2">SUM(C14:I14)+SUM(N14:T14)</f>
        <v>65</v>
      </c>
      <c r="Z14" s="199">
        <f>Y14/25</f>
        <v>2.6</v>
      </c>
      <c r="AA14" s="202">
        <f t="shared" ref="AA14:AA33" si="3">SUM(C14:J14)+SUM(N14:U14)</f>
        <v>125</v>
      </c>
      <c r="AB14" s="203">
        <f t="shared" si="0"/>
        <v>5</v>
      </c>
      <c r="AC14" s="8"/>
      <c r="AD14" s="8"/>
      <c r="AE14" s="8"/>
      <c r="AF14" s="9"/>
      <c r="AG14" s="9"/>
    </row>
    <row r="15" spans="1:33" ht="28.5" customHeight="1" x14ac:dyDescent="0.25">
      <c r="A15" s="179">
        <v>3</v>
      </c>
      <c r="B15" s="217" t="s">
        <v>40</v>
      </c>
      <c r="C15" s="196">
        <f>20+5</f>
        <v>25</v>
      </c>
      <c r="D15" s="196">
        <f>10</f>
        <v>10</v>
      </c>
      <c r="E15" s="196"/>
      <c r="F15" s="196"/>
      <c r="G15" s="196">
        <v>30</v>
      </c>
      <c r="H15" s="196"/>
      <c r="I15" s="196"/>
      <c r="J15" s="196">
        <v>60</v>
      </c>
      <c r="K15" s="188">
        <f t="shared" si="1"/>
        <v>65</v>
      </c>
      <c r="L15" s="204">
        <v>5</v>
      </c>
      <c r="M15" s="197" t="s">
        <v>37</v>
      </c>
      <c r="N15" s="198"/>
      <c r="O15" s="196"/>
      <c r="P15" s="196"/>
      <c r="Q15" s="196"/>
      <c r="R15" s="196"/>
      <c r="S15" s="196"/>
      <c r="T15" s="196"/>
      <c r="U15" s="196"/>
      <c r="V15" s="199"/>
      <c r="W15" s="200"/>
      <c r="X15" s="201"/>
      <c r="Y15" s="193">
        <f t="shared" si="2"/>
        <v>65</v>
      </c>
      <c r="Z15" s="199">
        <f>Y15/25</f>
        <v>2.6</v>
      </c>
      <c r="AA15" s="202">
        <f t="shared" si="3"/>
        <v>125</v>
      </c>
      <c r="AB15" s="203">
        <f t="shared" si="0"/>
        <v>5</v>
      </c>
      <c r="AC15" s="8"/>
      <c r="AD15" s="8"/>
      <c r="AE15" s="8"/>
      <c r="AF15" s="9"/>
      <c r="AG15" s="9"/>
    </row>
    <row r="16" spans="1:33" ht="28.5" customHeight="1" x14ac:dyDescent="0.25">
      <c r="A16" s="180">
        <v>4</v>
      </c>
      <c r="B16" s="217" t="s">
        <v>41</v>
      </c>
      <c r="C16" s="199">
        <v>8</v>
      </c>
      <c r="D16" s="199"/>
      <c r="E16" s="199"/>
      <c r="F16" s="199"/>
      <c r="G16" s="199"/>
      <c r="H16" s="199"/>
      <c r="I16" s="199"/>
      <c r="J16" s="199"/>
      <c r="K16" s="188">
        <f t="shared" si="1"/>
        <v>8</v>
      </c>
      <c r="L16" s="204"/>
      <c r="M16" s="197" t="s">
        <v>132</v>
      </c>
      <c r="N16" s="205"/>
      <c r="O16" s="199"/>
      <c r="P16" s="199"/>
      <c r="Q16" s="199"/>
      <c r="R16" s="199"/>
      <c r="S16" s="199"/>
      <c r="T16" s="199"/>
      <c r="U16" s="199"/>
      <c r="V16" s="199"/>
      <c r="W16" s="200"/>
      <c r="X16" s="201"/>
      <c r="Y16" s="193">
        <f t="shared" si="2"/>
        <v>8</v>
      </c>
      <c r="Z16" s="199"/>
      <c r="AA16" s="202">
        <f t="shared" si="3"/>
        <v>8</v>
      </c>
      <c r="AB16" s="203"/>
      <c r="AC16" s="8"/>
      <c r="AD16" s="8"/>
      <c r="AE16" s="8"/>
      <c r="AF16" s="9"/>
      <c r="AG16" s="9"/>
    </row>
    <row r="17" spans="1:33" ht="76.5" customHeight="1" x14ac:dyDescent="0.25">
      <c r="A17" s="179">
        <v>5</v>
      </c>
      <c r="B17" s="218" t="s">
        <v>42</v>
      </c>
      <c r="C17" s="200"/>
      <c r="D17" s="285">
        <v>50</v>
      </c>
      <c r="E17" s="200"/>
      <c r="F17" s="200"/>
      <c r="G17" s="200"/>
      <c r="H17" s="200"/>
      <c r="I17" s="200">
        <v>2</v>
      </c>
      <c r="J17" s="200">
        <v>8</v>
      </c>
      <c r="K17" s="188">
        <f t="shared" si="1"/>
        <v>52</v>
      </c>
      <c r="L17" s="204">
        <v>2</v>
      </c>
      <c r="M17" s="206" t="s">
        <v>39</v>
      </c>
      <c r="N17" s="207"/>
      <c r="O17" s="200"/>
      <c r="P17" s="200"/>
      <c r="Q17" s="200"/>
      <c r="R17" s="200"/>
      <c r="S17" s="200"/>
      <c r="T17" s="200"/>
      <c r="U17" s="200"/>
      <c r="V17" s="200"/>
      <c r="W17" s="200"/>
      <c r="X17" s="208"/>
      <c r="Y17" s="193">
        <f t="shared" si="2"/>
        <v>52</v>
      </c>
      <c r="Z17" s="199">
        <f>Y17/25</f>
        <v>2.08</v>
      </c>
      <c r="AA17" s="202">
        <f t="shared" si="3"/>
        <v>60</v>
      </c>
      <c r="AB17" s="203">
        <f t="shared" si="0"/>
        <v>2</v>
      </c>
      <c r="AC17" s="8"/>
      <c r="AD17" s="8"/>
      <c r="AE17" s="8"/>
      <c r="AF17" s="9"/>
      <c r="AG17" s="9"/>
    </row>
    <row r="18" spans="1:33" ht="28.5" customHeight="1" x14ac:dyDescent="0.25">
      <c r="A18" s="180">
        <v>6</v>
      </c>
      <c r="B18" s="217" t="s">
        <v>43</v>
      </c>
      <c r="C18" s="199">
        <v>15</v>
      </c>
      <c r="D18" s="199">
        <v>10</v>
      </c>
      <c r="E18" s="199"/>
      <c r="F18" s="199"/>
      <c r="G18" s="199">
        <v>35</v>
      </c>
      <c r="H18" s="199"/>
      <c r="I18" s="199"/>
      <c r="J18" s="199">
        <v>40</v>
      </c>
      <c r="K18" s="188">
        <f t="shared" si="1"/>
        <v>60</v>
      </c>
      <c r="L18" s="204">
        <v>4</v>
      </c>
      <c r="M18" s="197" t="s">
        <v>37</v>
      </c>
      <c r="N18" s="205"/>
      <c r="O18" s="199"/>
      <c r="P18" s="199"/>
      <c r="Q18" s="199"/>
      <c r="R18" s="199"/>
      <c r="S18" s="199"/>
      <c r="T18" s="199"/>
      <c r="U18" s="199"/>
      <c r="V18" s="199"/>
      <c r="W18" s="200"/>
      <c r="X18" s="201"/>
      <c r="Y18" s="193">
        <f t="shared" si="2"/>
        <v>60</v>
      </c>
      <c r="Z18" s="199">
        <f>Y18/25</f>
        <v>2.4</v>
      </c>
      <c r="AA18" s="202">
        <f t="shared" si="3"/>
        <v>100</v>
      </c>
      <c r="AB18" s="203">
        <f t="shared" si="0"/>
        <v>4</v>
      </c>
      <c r="AC18" s="8"/>
      <c r="AD18" s="8"/>
      <c r="AE18" s="8"/>
      <c r="AF18" s="9"/>
      <c r="AG18" s="9"/>
    </row>
    <row r="19" spans="1:33" ht="28.5" customHeight="1" x14ac:dyDescent="0.25">
      <c r="A19" s="179">
        <v>7</v>
      </c>
      <c r="B19" s="217" t="s">
        <v>44</v>
      </c>
      <c r="C19" s="199"/>
      <c r="D19" s="199">
        <v>2</v>
      </c>
      <c r="E19" s="199"/>
      <c r="F19" s="199"/>
      <c r="G19" s="199"/>
      <c r="H19" s="199"/>
      <c r="I19" s="199"/>
      <c r="J19" s="199"/>
      <c r="K19" s="188">
        <f t="shared" si="1"/>
        <v>2</v>
      </c>
      <c r="L19" s="204"/>
      <c r="M19" s="197" t="s">
        <v>132</v>
      </c>
      <c r="N19" s="205"/>
      <c r="O19" s="199"/>
      <c r="P19" s="199"/>
      <c r="Q19" s="199"/>
      <c r="R19" s="199"/>
      <c r="S19" s="199"/>
      <c r="T19" s="199"/>
      <c r="U19" s="199"/>
      <c r="V19" s="199"/>
      <c r="W19" s="200"/>
      <c r="X19" s="201"/>
      <c r="Y19" s="193">
        <f t="shared" si="2"/>
        <v>2</v>
      </c>
      <c r="Z19" s="199"/>
      <c r="AA19" s="202">
        <f t="shared" si="3"/>
        <v>2</v>
      </c>
      <c r="AB19" s="203"/>
      <c r="AC19" s="8"/>
      <c r="AD19" s="8"/>
      <c r="AE19" s="8"/>
      <c r="AF19" s="9"/>
      <c r="AG19" s="9"/>
    </row>
    <row r="20" spans="1:33" ht="28.5" customHeight="1" x14ac:dyDescent="0.25">
      <c r="A20" s="180">
        <v>8</v>
      </c>
      <c r="B20" s="217" t="s">
        <v>45</v>
      </c>
      <c r="C20" s="199">
        <v>10</v>
      </c>
      <c r="D20" s="199"/>
      <c r="E20" s="199"/>
      <c r="F20" s="199"/>
      <c r="G20" s="199">
        <f>5+20</f>
        <v>25</v>
      </c>
      <c r="H20" s="199"/>
      <c r="I20" s="199"/>
      <c r="J20" s="199">
        <v>28</v>
      </c>
      <c r="K20" s="188">
        <f t="shared" si="1"/>
        <v>35</v>
      </c>
      <c r="L20" s="204">
        <v>2.5</v>
      </c>
      <c r="M20" s="197" t="s">
        <v>39</v>
      </c>
      <c r="N20" s="205">
        <v>10</v>
      </c>
      <c r="O20" s="199"/>
      <c r="P20" s="199"/>
      <c r="Q20" s="199"/>
      <c r="R20" s="199">
        <f>15+20</f>
        <v>35</v>
      </c>
      <c r="S20" s="199"/>
      <c r="T20" s="199"/>
      <c r="U20" s="199">
        <v>18</v>
      </c>
      <c r="V20" s="199">
        <f>SUM(N20:T20)</f>
        <v>45</v>
      </c>
      <c r="W20" s="204">
        <v>2.5</v>
      </c>
      <c r="X20" s="201" t="s">
        <v>37</v>
      </c>
      <c r="Y20" s="193">
        <f t="shared" si="2"/>
        <v>80</v>
      </c>
      <c r="Z20" s="199">
        <f t="shared" ref="Z20:Z33" si="4">Y20/25</f>
        <v>3.2</v>
      </c>
      <c r="AA20" s="202">
        <f t="shared" si="3"/>
        <v>126</v>
      </c>
      <c r="AB20" s="203">
        <f t="shared" si="0"/>
        <v>5</v>
      </c>
      <c r="AC20" s="8"/>
      <c r="AD20" s="8"/>
      <c r="AE20" s="8"/>
      <c r="AF20" s="9"/>
      <c r="AG20" s="9"/>
    </row>
    <row r="21" spans="1:33" s="38" customFormat="1" ht="28.5" customHeight="1" x14ac:dyDescent="0.25">
      <c r="A21" s="179">
        <v>9</v>
      </c>
      <c r="B21" s="217" t="s">
        <v>46</v>
      </c>
      <c r="C21" s="199"/>
      <c r="D21" s="199"/>
      <c r="E21" s="199"/>
      <c r="F21" s="199"/>
      <c r="G21" s="199"/>
      <c r="H21" s="199"/>
      <c r="I21" s="199"/>
      <c r="J21" s="199"/>
      <c r="K21" s="199"/>
      <c r="L21" s="204"/>
      <c r="M21" s="197"/>
      <c r="N21" s="205">
        <f>5+5</f>
        <v>10</v>
      </c>
      <c r="O21" s="199">
        <v>10</v>
      </c>
      <c r="P21" s="199"/>
      <c r="Q21" s="199"/>
      <c r="R21" s="199"/>
      <c r="S21" s="199"/>
      <c r="T21" s="199"/>
      <c r="U21" s="199">
        <v>55</v>
      </c>
      <c r="V21" s="199">
        <f t="shared" ref="V21:V28" si="5">SUM(N21:T21)</f>
        <v>20</v>
      </c>
      <c r="W21" s="204">
        <v>3</v>
      </c>
      <c r="X21" s="201" t="s">
        <v>39</v>
      </c>
      <c r="Y21" s="193">
        <f t="shared" si="2"/>
        <v>20</v>
      </c>
      <c r="Z21" s="199">
        <f t="shared" si="4"/>
        <v>0.8</v>
      </c>
      <c r="AA21" s="202">
        <f t="shared" si="3"/>
        <v>75</v>
      </c>
      <c r="AB21" s="203">
        <f t="shared" si="0"/>
        <v>3</v>
      </c>
      <c r="AC21" s="36"/>
      <c r="AD21" s="36"/>
      <c r="AE21" s="36"/>
      <c r="AF21" s="37"/>
      <c r="AG21" s="37"/>
    </row>
    <row r="22" spans="1:33" s="38" customFormat="1" ht="28.5" customHeight="1" x14ac:dyDescent="0.25">
      <c r="A22" s="180">
        <v>10</v>
      </c>
      <c r="B22" s="217" t="s">
        <v>47</v>
      </c>
      <c r="C22" s="199"/>
      <c r="D22" s="199"/>
      <c r="E22" s="199"/>
      <c r="F22" s="199"/>
      <c r="G22" s="199"/>
      <c r="H22" s="199"/>
      <c r="I22" s="199"/>
      <c r="J22" s="199"/>
      <c r="K22" s="199"/>
      <c r="L22" s="204"/>
      <c r="M22" s="197"/>
      <c r="N22" s="205">
        <v>5</v>
      </c>
      <c r="O22" s="199">
        <v>10</v>
      </c>
      <c r="P22" s="199"/>
      <c r="Q22" s="199"/>
      <c r="R22" s="199"/>
      <c r="S22" s="199"/>
      <c r="T22" s="199"/>
      <c r="U22" s="199">
        <v>10</v>
      </c>
      <c r="V22" s="199">
        <f t="shared" si="5"/>
        <v>15</v>
      </c>
      <c r="W22" s="204">
        <v>1</v>
      </c>
      <c r="X22" s="201" t="s">
        <v>39</v>
      </c>
      <c r="Y22" s="193">
        <f t="shared" si="2"/>
        <v>15</v>
      </c>
      <c r="Z22" s="199">
        <f t="shared" si="4"/>
        <v>0.6</v>
      </c>
      <c r="AA22" s="202">
        <f t="shared" si="3"/>
        <v>25</v>
      </c>
      <c r="AB22" s="203">
        <f t="shared" si="0"/>
        <v>1</v>
      </c>
      <c r="AC22" s="36"/>
      <c r="AD22" s="36"/>
      <c r="AE22" s="36"/>
      <c r="AF22" s="37"/>
      <c r="AG22" s="37"/>
    </row>
    <row r="23" spans="1:33" s="38" customFormat="1" ht="28.5" customHeight="1" x14ac:dyDescent="0.25">
      <c r="A23" s="179">
        <v>11</v>
      </c>
      <c r="B23" s="217" t="s">
        <v>48</v>
      </c>
      <c r="C23" s="199"/>
      <c r="D23" s="199"/>
      <c r="E23" s="199">
        <v>30</v>
      </c>
      <c r="F23" s="199"/>
      <c r="G23" s="199"/>
      <c r="H23" s="199"/>
      <c r="I23" s="199"/>
      <c r="J23" s="199">
        <v>8</v>
      </c>
      <c r="K23" s="199">
        <f t="shared" ref="K23:K26" si="6">SUM(C23:I23)</f>
        <v>30</v>
      </c>
      <c r="L23" s="204">
        <v>1.5</v>
      </c>
      <c r="M23" s="197" t="s">
        <v>39</v>
      </c>
      <c r="N23" s="205"/>
      <c r="O23" s="199"/>
      <c r="P23" s="199">
        <v>30</v>
      </c>
      <c r="Q23" s="199"/>
      <c r="R23" s="199"/>
      <c r="S23" s="199"/>
      <c r="T23" s="288">
        <v>5</v>
      </c>
      <c r="U23" s="199">
        <v>3</v>
      </c>
      <c r="V23" s="199">
        <f>SUM(N23:T23)</f>
        <v>35</v>
      </c>
      <c r="W23" s="204">
        <v>1.5</v>
      </c>
      <c r="X23" s="201" t="s">
        <v>39</v>
      </c>
      <c r="Y23" s="193">
        <f t="shared" si="2"/>
        <v>65</v>
      </c>
      <c r="Z23" s="199">
        <f t="shared" si="4"/>
        <v>2.6</v>
      </c>
      <c r="AA23" s="202">
        <f t="shared" si="3"/>
        <v>76</v>
      </c>
      <c r="AB23" s="203">
        <f t="shared" si="0"/>
        <v>3</v>
      </c>
      <c r="AC23" s="36"/>
      <c r="AD23" s="36"/>
      <c r="AE23" s="36"/>
      <c r="AF23" s="37"/>
      <c r="AG23" s="37"/>
    </row>
    <row r="24" spans="1:33" s="38" customFormat="1" ht="28.5" customHeight="1" x14ac:dyDescent="0.25">
      <c r="A24" s="180">
        <v>12</v>
      </c>
      <c r="B24" s="217" t="s">
        <v>49</v>
      </c>
      <c r="C24" s="199"/>
      <c r="D24" s="199"/>
      <c r="E24" s="199"/>
      <c r="F24" s="199"/>
      <c r="G24" s="199"/>
      <c r="H24" s="199"/>
      <c r="I24" s="199"/>
      <c r="J24" s="199"/>
      <c r="K24" s="199"/>
      <c r="L24" s="204"/>
      <c r="M24" s="197"/>
      <c r="N24" s="205">
        <v>35</v>
      </c>
      <c r="O24" s="199"/>
      <c r="P24" s="199"/>
      <c r="Q24" s="199"/>
      <c r="R24" s="199">
        <v>60</v>
      </c>
      <c r="S24" s="199"/>
      <c r="T24" s="199"/>
      <c r="U24" s="199">
        <v>55</v>
      </c>
      <c r="V24" s="199">
        <f t="shared" si="5"/>
        <v>95</v>
      </c>
      <c r="W24" s="204">
        <v>6</v>
      </c>
      <c r="X24" s="201" t="s">
        <v>37</v>
      </c>
      <c r="Y24" s="193">
        <f t="shared" si="2"/>
        <v>95</v>
      </c>
      <c r="Z24" s="199">
        <f t="shared" si="4"/>
        <v>3.8</v>
      </c>
      <c r="AA24" s="202">
        <f t="shared" si="3"/>
        <v>150</v>
      </c>
      <c r="AB24" s="203">
        <f t="shared" si="0"/>
        <v>6</v>
      </c>
      <c r="AC24" s="36"/>
      <c r="AD24" s="36"/>
      <c r="AE24" s="36"/>
      <c r="AF24" s="37"/>
      <c r="AG24" s="37"/>
    </row>
    <row r="25" spans="1:33" s="38" customFormat="1" ht="28.5" customHeight="1" x14ac:dyDescent="0.25">
      <c r="A25" s="179">
        <v>13</v>
      </c>
      <c r="B25" s="217" t="s">
        <v>50</v>
      </c>
      <c r="C25" s="199"/>
      <c r="D25" s="199"/>
      <c r="E25" s="199"/>
      <c r="F25" s="199"/>
      <c r="G25" s="199"/>
      <c r="H25" s="199"/>
      <c r="I25" s="199"/>
      <c r="J25" s="199"/>
      <c r="K25" s="199"/>
      <c r="L25" s="204"/>
      <c r="M25" s="197"/>
      <c r="N25" s="205">
        <v>15</v>
      </c>
      <c r="O25" s="199">
        <v>10</v>
      </c>
      <c r="P25" s="199"/>
      <c r="Q25" s="199"/>
      <c r="R25" s="199">
        <v>20</v>
      </c>
      <c r="S25" s="199"/>
      <c r="T25" s="199"/>
      <c r="U25" s="199">
        <v>55</v>
      </c>
      <c r="V25" s="199">
        <f t="shared" si="5"/>
        <v>45</v>
      </c>
      <c r="W25" s="204">
        <v>4</v>
      </c>
      <c r="X25" s="201" t="s">
        <v>37</v>
      </c>
      <c r="Y25" s="193">
        <f t="shared" si="2"/>
        <v>45</v>
      </c>
      <c r="Z25" s="199">
        <f t="shared" si="4"/>
        <v>1.8</v>
      </c>
      <c r="AA25" s="202">
        <f t="shared" si="3"/>
        <v>100</v>
      </c>
      <c r="AB25" s="203">
        <f t="shared" si="0"/>
        <v>4</v>
      </c>
      <c r="AC25" s="36"/>
      <c r="AD25" s="36"/>
      <c r="AE25" s="36"/>
      <c r="AF25" s="37"/>
      <c r="AG25" s="37"/>
    </row>
    <row r="26" spans="1:33" s="38" customFormat="1" ht="28.5" customHeight="1" x14ac:dyDescent="0.25">
      <c r="A26" s="180">
        <v>14</v>
      </c>
      <c r="B26" s="217" t="s">
        <v>51</v>
      </c>
      <c r="C26" s="199">
        <v>8</v>
      </c>
      <c r="D26" s="199">
        <v>14</v>
      </c>
      <c r="E26" s="199">
        <v>15</v>
      </c>
      <c r="F26" s="199"/>
      <c r="G26" s="199"/>
      <c r="H26" s="199"/>
      <c r="I26" s="287"/>
      <c r="J26" s="199">
        <v>13</v>
      </c>
      <c r="K26" s="199">
        <f t="shared" si="6"/>
        <v>37</v>
      </c>
      <c r="L26" s="204">
        <v>2</v>
      </c>
      <c r="M26" s="197" t="s">
        <v>39</v>
      </c>
      <c r="N26" s="205">
        <v>4</v>
      </c>
      <c r="O26" s="199">
        <v>9</v>
      </c>
      <c r="P26" s="199">
        <v>15</v>
      </c>
      <c r="Q26" s="199"/>
      <c r="R26" s="199"/>
      <c r="S26" s="199"/>
      <c r="T26" s="287"/>
      <c r="U26" s="199">
        <v>22</v>
      </c>
      <c r="V26" s="199">
        <f t="shared" si="5"/>
        <v>28</v>
      </c>
      <c r="W26" s="204">
        <v>2</v>
      </c>
      <c r="X26" s="201" t="s">
        <v>39</v>
      </c>
      <c r="Y26" s="193">
        <f t="shared" si="2"/>
        <v>65</v>
      </c>
      <c r="Z26" s="199">
        <f t="shared" si="4"/>
        <v>2.6</v>
      </c>
      <c r="AA26" s="202">
        <f t="shared" si="3"/>
        <v>100</v>
      </c>
      <c r="AB26" s="203">
        <f t="shared" si="0"/>
        <v>4</v>
      </c>
      <c r="AC26" s="36"/>
      <c r="AD26" s="36"/>
      <c r="AE26" s="36"/>
      <c r="AF26" s="37"/>
      <c r="AG26" s="37"/>
    </row>
    <row r="27" spans="1:33" s="38" customFormat="1" ht="28.5" customHeight="1" x14ac:dyDescent="0.25">
      <c r="A27" s="179">
        <v>15</v>
      </c>
      <c r="B27" s="217" t="s">
        <v>52</v>
      </c>
      <c r="C27" s="199"/>
      <c r="D27" s="199"/>
      <c r="E27" s="199"/>
      <c r="F27" s="199"/>
      <c r="G27" s="199"/>
      <c r="H27" s="199"/>
      <c r="I27" s="199"/>
      <c r="J27" s="199"/>
      <c r="K27" s="199"/>
      <c r="L27" s="204"/>
      <c r="M27" s="197"/>
      <c r="N27" s="205"/>
      <c r="O27" s="199"/>
      <c r="P27" s="199">
        <v>30</v>
      </c>
      <c r="Q27" s="199"/>
      <c r="R27" s="199"/>
      <c r="S27" s="199"/>
      <c r="T27" s="199"/>
      <c r="U27" s="199"/>
      <c r="V27" s="199">
        <f t="shared" si="5"/>
        <v>30</v>
      </c>
      <c r="W27" s="305">
        <v>0</v>
      </c>
      <c r="X27" s="201" t="s">
        <v>39</v>
      </c>
      <c r="Y27" s="193">
        <f t="shared" si="2"/>
        <v>30</v>
      </c>
      <c r="Z27" s="199">
        <f t="shared" si="4"/>
        <v>1.2</v>
      </c>
      <c r="AA27" s="202">
        <f t="shared" si="3"/>
        <v>30</v>
      </c>
      <c r="AB27" s="203">
        <f t="shared" si="0"/>
        <v>0</v>
      </c>
      <c r="AC27" s="36"/>
      <c r="AD27" s="36"/>
      <c r="AE27" s="36"/>
      <c r="AF27" s="37"/>
      <c r="AG27" s="37"/>
    </row>
    <row r="28" spans="1:33" s="38" customFormat="1" ht="28.5" customHeight="1" x14ac:dyDescent="0.25">
      <c r="A28" s="180">
        <v>16</v>
      </c>
      <c r="B28" s="217" t="s">
        <v>53</v>
      </c>
      <c r="C28" s="199"/>
      <c r="D28" s="199"/>
      <c r="E28" s="199">
        <v>20</v>
      </c>
      <c r="F28" s="199"/>
      <c r="G28" s="199"/>
      <c r="H28" s="199"/>
      <c r="I28" s="199"/>
      <c r="J28" s="199">
        <v>5</v>
      </c>
      <c r="K28" s="199">
        <f>SUM(C28:I28)</f>
        <v>20</v>
      </c>
      <c r="L28" s="204">
        <v>1</v>
      </c>
      <c r="M28" s="197" t="s">
        <v>39</v>
      </c>
      <c r="N28" s="289"/>
      <c r="O28" s="199"/>
      <c r="P28" s="199">
        <v>20</v>
      </c>
      <c r="Q28" s="199"/>
      <c r="R28" s="199"/>
      <c r="S28" s="199"/>
      <c r="T28" s="199"/>
      <c r="U28" s="199">
        <v>5</v>
      </c>
      <c r="V28" s="199">
        <f t="shared" si="5"/>
        <v>20</v>
      </c>
      <c r="W28" s="204">
        <v>1</v>
      </c>
      <c r="X28" s="201" t="s">
        <v>39</v>
      </c>
      <c r="Y28" s="193">
        <f>SUM(C28:I28)+SUM(O28:T28)</f>
        <v>40</v>
      </c>
      <c r="Z28" s="199">
        <f t="shared" si="4"/>
        <v>1.6</v>
      </c>
      <c r="AA28" s="202">
        <f>SUM(C28:J28)+SUM(O28:U28)</f>
        <v>50</v>
      </c>
      <c r="AB28" s="203">
        <f t="shared" si="0"/>
        <v>2</v>
      </c>
      <c r="AC28" s="36"/>
      <c r="AD28" s="36"/>
      <c r="AE28" s="36"/>
      <c r="AF28" s="37"/>
      <c r="AG28" s="37"/>
    </row>
    <row r="29" spans="1:33" s="38" customFormat="1" ht="28.5" customHeight="1" x14ac:dyDescent="0.25">
      <c r="A29" s="179">
        <v>17</v>
      </c>
      <c r="B29" s="284" t="s">
        <v>54</v>
      </c>
      <c r="C29" s="199">
        <v>5</v>
      </c>
      <c r="D29" s="199"/>
      <c r="E29" s="199">
        <v>15</v>
      </c>
      <c r="F29" s="199"/>
      <c r="G29" s="199"/>
      <c r="H29" s="199"/>
      <c r="I29" s="199"/>
      <c r="J29" s="199">
        <v>5</v>
      </c>
      <c r="K29" s="199">
        <f>SUM(C29:I29)</f>
        <v>20</v>
      </c>
      <c r="L29" s="209">
        <v>1</v>
      </c>
      <c r="M29" s="197" t="s">
        <v>39</v>
      </c>
      <c r="N29" s="205"/>
      <c r="O29" s="199"/>
      <c r="P29" s="199"/>
      <c r="Q29" s="199"/>
      <c r="R29" s="199"/>
      <c r="S29" s="199"/>
      <c r="T29" s="199"/>
      <c r="U29" s="199"/>
      <c r="V29" s="199"/>
      <c r="W29" s="210"/>
      <c r="X29" s="201"/>
      <c r="Y29" s="193">
        <f>SUM(C29:I29)+SUM(N29:T29)</f>
        <v>20</v>
      </c>
      <c r="Z29" s="199">
        <f t="shared" si="4"/>
        <v>0.8</v>
      </c>
      <c r="AA29" s="202">
        <f t="shared" si="3"/>
        <v>25</v>
      </c>
      <c r="AB29" s="203">
        <f t="shared" si="0"/>
        <v>1</v>
      </c>
      <c r="AC29" s="36"/>
      <c r="AD29" s="36"/>
      <c r="AE29" s="36"/>
      <c r="AF29" s="37"/>
      <c r="AG29" s="37"/>
    </row>
    <row r="30" spans="1:33" s="38" customFormat="1" ht="28.5" customHeight="1" x14ac:dyDescent="0.25">
      <c r="A30" s="180">
        <v>18</v>
      </c>
      <c r="B30" s="217" t="s">
        <v>55</v>
      </c>
      <c r="C30" s="199"/>
      <c r="D30" s="199"/>
      <c r="E30" s="199"/>
      <c r="F30" s="199"/>
      <c r="G30" s="199"/>
      <c r="H30" s="199"/>
      <c r="I30" s="199"/>
      <c r="J30" s="199"/>
      <c r="K30" s="196"/>
      <c r="L30" s="210"/>
      <c r="M30" s="197"/>
      <c r="N30" s="205">
        <v>15</v>
      </c>
      <c r="O30" s="199"/>
      <c r="P30" s="199"/>
      <c r="Q30" s="199"/>
      <c r="R30" s="199"/>
      <c r="S30" s="199"/>
      <c r="T30" s="199"/>
      <c r="U30" s="199">
        <v>10</v>
      </c>
      <c r="V30" s="199">
        <f>SUM(N30:T30)</f>
        <v>15</v>
      </c>
      <c r="W30" s="210">
        <v>1</v>
      </c>
      <c r="X30" s="201" t="s">
        <v>39</v>
      </c>
      <c r="Y30" s="193">
        <f t="shared" si="2"/>
        <v>15</v>
      </c>
      <c r="Z30" s="199">
        <f t="shared" si="4"/>
        <v>0.6</v>
      </c>
      <c r="AA30" s="202">
        <f t="shared" si="3"/>
        <v>25</v>
      </c>
      <c r="AB30" s="203">
        <f t="shared" si="0"/>
        <v>1</v>
      </c>
      <c r="AC30" s="36"/>
      <c r="AD30" s="36"/>
      <c r="AE30" s="36"/>
      <c r="AF30" s="37"/>
      <c r="AG30" s="37"/>
    </row>
    <row r="31" spans="1:33" s="38" customFormat="1" ht="28.5" customHeight="1" x14ac:dyDescent="0.25">
      <c r="A31" s="179">
        <v>19</v>
      </c>
      <c r="B31" s="413" t="s">
        <v>139</v>
      </c>
      <c r="C31" s="291"/>
      <c r="D31" s="291"/>
      <c r="E31" s="291"/>
      <c r="F31" s="291"/>
      <c r="G31" s="291"/>
      <c r="H31" s="291"/>
      <c r="I31" s="291"/>
      <c r="J31" s="291"/>
      <c r="K31" s="298"/>
      <c r="L31" s="299"/>
      <c r="M31" s="300"/>
      <c r="N31" s="301">
        <v>15</v>
      </c>
      <c r="O31" s="291"/>
      <c r="P31" s="291"/>
      <c r="Q31" s="291"/>
      <c r="R31" s="291"/>
      <c r="S31" s="291"/>
      <c r="T31" s="291"/>
      <c r="U31" s="291">
        <v>30</v>
      </c>
      <c r="V31" s="291">
        <v>15</v>
      </c>
      <c r="W31" s="299">
        <v>1</v>
      </c>
      <c r="X31" s="295" t="s">
        <v>39</v>
      </c>
      <c r="Y31" s="193">
        <f t="shared" ref="Y31:Y32" si="7">SUM(C31:I31)+SUM(N31:T31)</f>
        <v>15</v>
      </c>
      <c r="Z31" s="199">
        <f t="shared" ref="Z31:Z32" si="8">Y31/25</f>
        <v>0.6</v>
      </c>
      <c r="AA31" s="296">
        <f t="shared" si="3"/>
        <v>45</v>
      </c>
      <c r="AB31" s="297">
        <f t="shared" si="0"/>
        <v>1</v>
      </c>
      <c r="AC31" s="36"/>
      <c r="AD31" s="36"/>
      <c r="AE31" s="36"/>
      <c r="AF31" s="37"/>
      <c r="AG31" s="37"/>
    </row>
    <row r="32" spans="1:33" s="38" customFormat="1" ht="28.5" customHeight="1" x14ac:dyDescent="0.25">
      <c r="A32" s="180">
        <v>20</v>
      </c>
      <c r="B32" s="413" t="s">
        <v>140</v>
      </c>
      <c r="C32" s="199"/>
      <c r="D32" s="291"/>
      <c r="E32" s="291"/>
      <c r="F32" s="291"/>
      <c r="G32" s="291"/>
      <c r="H32" s="291"/>
      <c r="I32" s="291"/>
      <c r="J32" s="291"/>
      <c r="K32" s="298"/>
      <c r="L32" s="299"/>
      <c r="M32" s="300"/>
      <c r="N32" s="301">
        <v>15</v>
      </c>
      <c r="O32" s="291"/>
      <c r="P32" s="291"/>
      <c r="Q32" s="291"/>
      <c r="R32" s="291"/>
      <c r="S32" s="291"/>
      <c r="T32" s="291"/>
      <c r="U32" s="291"/>
      <c r="V32" s="291"/>
      <c r="W32" s="299">
        <v>1</v>
      </c>
      <c r="X32" s="295" t="s">
        <v>39</v>
      </c>
      <c r="Y32" s="193">
        <f t="shared" si="7"/>
        <v>15</v>
      </c>
      <c r="Z32" s="199">
        <f t="shared" si="8"/>
        <v>0.6</v>
      </c>
      <c r="AA32" s="296">
        <f t="shared" si="3"/>
        <v>15</v>
      </c>
      <c r="AB32" s="297">
        <f t="shared" si="0"/>
        <v>1</v>
      </c>
      <c r="AC32" s="36"/>
      <c r="AD32" s="36"/>
      <c r="AE32" s="36"/>
      <c r="AF32" s="37"/>
      <c r="AG32" s="37"/>
    </row>
    <row r="33" spans="1:33" s="38" customFormat="1" ht="28.5" customHeight="1" thickBot="1" x14ac:dyDescent="0.3">
      <c r="A33" s="179">
        <v>21</v>
      </c>
      <c r="B33" s="414" t="s">
        <v>56</v>
      </c>
      <c r="C33" s="200"/>
      <c r="D33" s="290"/>
      <c r="E33" s="290"/>
      <c r="F33" s="290"/>
      <c r="G33" s="290"/>
      <c r="H33" s="290"/>
      <c r="I33" s="290"/>
      <c r="J33" s="290"/>
      <c r="K33" s="291"/>
      <c r="L33" s="292"/>
      <c r="M33" s="293"/>
      <c r="N33" s="294"/>
      <c r="O33" s="303">
        <v>60</v>
      </c>
      <c r="P33" s="290"/>
      <c r="Q33" s="290"/>
      <c r="R33" s="290"/>
      <c r="S33" s="290"/>
      <c r="T33" s="290"/>
      <c r="U33" s="290">
        <v>105</v>
      </c>
      <c r="V33" s="291">
        <f>SUM(N33:T33)</f>
        <v>60</v>
      </c>
      <c r="W33" s="304">
        <v>6</v>
      </c>
      <c r="X33" s="295" t="s">
        <v>39</v>
      </c>
      <c r="Y33" s="193">
        <f>SUM(C33:I33)+SUM(N33:T33)</f>
        <v>60</v>
      </c>
      <c r="Z33" s="291">
        <f t="shared" si="4"/>
        <v>2.4</v>
      </c>
      <c r="AA33" s="296">
        <f t="shared" si="3"/>
        <v>165</v>
      </c>
      <c r="AB33" s="297">
        <f t="shared" si="0"/>
        <v>6</v>
      </c>
      <c r="AC33" s="36"/>
      <c r="AD33" s="36"/>
      <c r="AE33" s="36"/>
      <c r="AF33" s="37"/>
      <c r="AG33" s="37"/>
    </row>
    <row r="34" spans="1:33" ht="28.5" customHeight="1" thickBot="1" x14ac:dyDescent="0.35">
      <c r="A34" s="45"/>
      <c r="B34" s="46" t="s">
        <v>57</v>
      </c>
      <c r="C34" s="302">
        <f t="shared" ref="C34:L34" si="9">SUM(C13:C33)</f>
        <v>116</v>
      </c>
      <c r="D34" s="211">
        <f t="shared" si="9"/>
        <v>121</v>
      </c>
      <c r="E34" s="211">
        <f t="shared" si="9"/>
        <v>80</v>
      </c>
      <c r="F34" s="211">
        <f t="shared" si="9"/>
        <v>0</v>
      </c>
      <c r="G34" s="211">
        <f t="shared" si="9"/>
        <v>135</v>
      </c>
      <c r="H34" s="211">
        <f t="shared" si="9"/>
        <v>0</v>
      </c>
      <c r="I34" s="211">
        <f t="shared" si="9"/>
        <v>2</v>
      </c>
      <c r="J34" s="211">
        <f t="shared" si="9"/>
        <v>317</v>
      </c>
      <c r="K34" s="211">
        <f t="shared" si="9"/>
        <v>454</v>
      </c>
      <c r="L34" s="212">
        <f t="shared" si="9"/>
        <v>30</v>
      </c>
      <c r="M34" s="211"/>
      <c r="N34" s="213">
        <f t="shared" ref="N34:W34" si="10">SUM(N13:N33)</f>
        <v>124</v>
      </c>
      <c r="O34" s="211">
        <f t="shared" si="10"/>
        <v>99</v>
      </c>
      <c r="P34" s="211">
        <f t="shared" si="10"/>
        <v>95</v>
      </c>
      <c r="Q34" s="211">
        <f t="shared" si="10"/>
        <v>0</v>
      </c>
      <c r="R34" s="211">
        <f t="shared" si="10"/>
        <v>115</v>
      </c>
      <c r="S34" s="211">
        <f t="shared" si="10"/>
        <v>0</v>
      </c>
      <c r="T34" s="211">
        <f t="shared" si="10"/>
        <v>5</v>
      </c>
      <c r="U34" s="211">
        <f t="shared" si="10"/>
        <v>368</v>
      </c>
      <c r="V34" s="211">
        <f t="shared" si="10"/>
        <v>423</v>
      </c>
      <c r="W34" s="212">
        <f t="shared" si="10"/>
        <v>30</v>
      </c>
      <c r="X34" s="211" t="s">
        <v>39</v>
      </c>
      <c r="Y34" s="214">
        <f>SUM(Y13:Y33)</f>
        <v>892</v>
      </c>
      <c r="Z34" s="212">
        <f>SUM(Z13:Z33)</f>
        <v>35.280000000000008</v>
      </c>
      <c r="AA34" s="212">
        <f>SUM(AA13:AA33)</f>
        <v>1577</v>
      </c>
      <c r="AB34" s="215">
        <f t="shared" si="0"/>
        <v>60</v>
      </c>
      <c r="AC34" s="4"/>
      <c r="AD34" s="4"/>
      <c r="AE34" s="4"/>
    </row>
    <row r="35" spans="1:33" ht="28.5" customHeight="1" thickBot="1" x14ac:dyDescent="0.35">
      <c r="A35" s="49"/>
      <c r="B35" s="50" t="s">
        <v>58</v>
      </c>
      <c r="C35" s="329">
        <f>SUM(C34:J34)</f>
        <v>771</v>
      </c>
      <c r="D35" s="330"/>
      <c r="E35" s="330"/>
      <c r="F35" s="330"/>
      <c r="G35" s="330"/>
      <c r="H35" s="330"/>
      <c r="I35" s="330"/>
      <c r="J35" s="330"/>
      <c r="K35" s="330"/>
      <c r="L35" s="330"/>
      <c r="M35" s="331"/>
      <c r="N35" s="306">
        <f>SUM(N34:U34)</f>
        <v>806</v>
      </c>
      <c r="O35" s="307"/>
      <c r="P35" s="307"/>
      <c r="Q35" s="307"/>
      <c r="R35" s="307"/>
      <c r="S35" s="307"/>
      <c r="T35" s="307"/>
      <c r="U35" s="307"/>
      <c r="V35" s="307" t="s">
        <v>59</v>
      </c>
      <c r="W35" s="307"/>
      <c r="X35" s="307"/>
      <c r="Y35" s="336">
        <f>N35+C35</f>
        <v>1577</v>
      </c>
      <c r="Z35" s="336"/>
      <c r="AA35" s="336"/>
      <c r="AB35" s="337"/>
      <c r="AC35" s="4"/>
      <c r="AD35" s="4"/>
      <c r="AE35" s="4"/>
    </row>
    <row r="36" spans="1:33" ht="28.5" customHeight="1" thickBot="1" x14ac:dyDescent="0.35">
      <c r="A36" s="53"/>
      <c r="B36" s="54" t="s">
        <v>60</v>
      </c>
      <c r="C36" s="332">
        <f>SUM(C34:I34)</f>
        <v>454</v>
      </c>
      <c r="D36" s="333"/>
      <c r="E36" s="333"/>
      <c r="F36" s="333"/>
      <c r="G36" s="333"/>
      <c r="H36" s="333"/>
      <c r="I36" s="333"/>
      <c r="J36" s="333"/>
      <c r="K36" s="333"/>
      <c r="L36" s="333"/>
      <c r="M36" s="334"/>
      <c r="N36" s="308">
        <f>SUM(N34:T34)</f>
        <v>438</v>
      </c>
      <c r="O36" s="309"/>
      <c r="P36" s="309"/>
      <c r="Q36" s="309"/>
      <c r="R36" s="309"/>
      <c r="S36" s="309"/>
      <c r="T36" s="309"/>
      <c r="U36" s="309"/>
      <c r="V36" s="309" t="s">
        <v>59</v>
      </c>
      <c r="W36" s="309"/>
      <c r="X36" s="309"/>
      <c r="Y36" s="338">
        <f>N36+C36</f>
        <v>892</v>
      </c>
      <c r="Z36" s="338"/>
      <c r="AA36" s="338"/>
      <c r="AB36" s="339"/>
      <c r="AC36" s="4"/>
      <c r="AD36" s="4"/>
      <c r="AE36" s="4"/>
    </row>
    <row r="37" spans="1:33" ht="28.5" customHeight="1" thickBot="1" x14ac:dyDescent="0.35">
      <c r="A37" s="174"/>
      <c r="B37" s="54" t="s">
        <v>61</v>
      </c>
      <c r="C37" s="326">
        <f>SUM(D34:G34)</f>
        <v>336</v>
      </c>
      <c r="D37" s="327"/>
      <c r="E37" s="327"/>
      <c r="F37" s="327"/>
      <c r="G37" s="327"/>
      <c r="H37" s="327"/>
      <c r="I37" s="327"/>
      <c r="J37" s="327"/>
      <c r="K37" s="327"/>
      <c r="L37" s="327"/>
      <c r="M37" s="328"/>
      <c r="N37" s="335">
        <f>SUM(O34:R34)</f>
        <v>309</v>
      </c>
      <c r="O37" s="335"/>
      <c r="P37" s="335"/>
      <c r="Q37" s="335"/>
      <c r="R37" s="335"/>
      <c r="S37" s="335"/>
      <c r="T37" s="335"/>
      <c r="U37" s="335"/>
      <c r="V37" s="335" t="s">
        <v>59</v>
      </c>
      <c r="W37" s="335"/>
      <c r="X37" s="335"/>
      <c r="Y37" s="340">
        <f>N37+C37</f>
        <v>645</v>
      </c>
      <c r="Z37" s="340"/>
      <c r="AA37" s="340"/>
      <c r="AB37" s="341"/>
      <c r="AC37" s="4"/>
      <c r="AD37" s="4"/>
      <c r="AE37" s="4"/>
    </row>
    <row r="38" spans="1:33" ht="15" x14ac:dyDescent="0.25">
      <c r="A38" s="55"/>
      <c r="B38" s="56" t="s">
        <v>62</v>
      </c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5"/>
      <c r="V38" s="55"/>
      <c r="W38" s="55"/>
      <c r="X38" s="55"/>
      <c r="Y38" s="55"/>
      <c r="Z38" s="8"/>
      <c r="AA38" s="55"/>
      <c r="AB38" s="55"/>
      <c r="AC38" s="8"/>
      <c r="AD38" s="8"/>
      <c r="AE38" s="8"/>
      <c r="AF38" s="9"/>
      <c r="AG38" s="9"/>
    </row>
    <row r="39" spans="1:33" ht="15" x14ac:dyDescent="0.25">
      <c r="A39" s="55"/>
      <c r="B39" s="56" t="s">
        <v>137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5"/>
      <c r="V39" s="55"/>
      <c r="W39" s="55"/>
      <c r="X39" s="55"/>
      <c r="Y39" s="55"/>
      <c r="Z39" s="8"/>
      <c r="AA39" s="55"/>
      <c r="AB39" s="55"/>
      <c r="AC39" s="8"/>
      <c r="AD39" s="8"/>
      <c r="AE39" s="8"/>
      <c r="AF39" s="9"/>
      <c r="AG39" s="9"/>
    </row>
    <row r="40" spans="1:33" ht="15" x14ac:dyDescent="0.25">
      <c r="A40" s="55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5"/>
      <c r="V40" s="55"/>
      <c r="W40" s="55"/>
      <c r="X40" s="55"/>
      <c r="Y40" s="55"/>
      <c r="Z40" s="8"/>
      <c r="AA40" s="55"/>
      <c r="AB40" s="55"/>
      <c r="AC40" s="8"/>
      <c r="AD40" s="8"/>
      <c r="AE40" s="8"/>
      <c r="AF40" s="9"/>
      <c r="AG40" s="9"/>
    </row>
    <row r="41" spans="1:33" ht="15" x14ac:dyDescent="0.25">
      <c r="A41" s="55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5"/>
      <c r="V41" s="55"/>
      <c r="W41" s="55"/>
      <c r="X41" s="55"/>
      <c r="Y41" s="55"/>
      <c r="Z41" s="8"/>
      <c r="AA41" s="55"/>
      <c r="AB41" s="55"/>
      <c r="AC41" s="8"/>
      <c r="AD41" s="8"/>
      <c r="AE41" s="8"/>
      <c r="AF41" s="9"/>
      <c r="AG41" s="9"/>
    </row>
    <row r="42" spans="1:33" ht="15" x14ac:dyDescent="0.25">
      <c r="A42" s="55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5"/>
      <c r="V42" s="55"/>
      <c r="W42" s="55"/>
      <c r="X42" s="55"/>
      <c r="Y42" s="55"/>
      <c r="Z42" s="8"/>
      <c r="AA42" s="55"/>
      <c r="AB42" s="55"/>
      <c r="AC42" s="8"/>
      <c r="AD42" s="8"/>
      <c r="AE42" s="8"/>
      <c r="AF42" s="9"/>
      <c r="AG42" s="9"/>
    </row>
    <row r="43" spans="1:33" ht="15" x14ac:dyDescent="0.25">
      <c r="A43" s="55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5"/>
      <c r="V43" s="55"/>
      <c r="W43" s="55"/>
      <c r="X43" s="55"/>
      <c r="Y43" s="55"/>
      <c r="Z43" s="8"/>
      <c r="AA43" s="55"/>
      <c r="AB43" s="55"/>
      <c r="AC43" s="8"/>
      <c r="AD43" s="8"/>
      <c r="AE43" s="8"/>
      <c r="AF43" s="9"/>
      <c r="AG43" s="9"/>
    </row>
    <row r="44" spans="1:33" ht="15" x14ac:dyDescent="0.25">
      <c r="A44" s="55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5"/>
      <c r="V44" s="55"/>
      <c r="W44" s="55"/>
      <c r="X44" s="55"/>
      <c r="Y44" s="55"/>
      <c r="Z44" s="8"/>
      <c r="AA44" s="55"/>
      <c r="AB44" s="55"/>
      <c r="AC44" s="8"/>
      <c r="AD44" s="8"/>
      <c r="AE44" s="8"/>
      <c r="AF44" s="9"/>
      <c r="AG44" s="9"/>
    </row>
    <row r="45" spans="1:33" ht="15" x14ac:dyDescent="0.25">
      <c r="A45" s="55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9"/>
      <c r="AG45" s="9"/>
    </row>
    <row r="46" spans="1:33" ht="15" x14ac:dyDescent="0.25">
      <c r="A46" s="55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 t="s">
        <v>63</v>
      </c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9"/>
      <c r="AG46" s="9"/>
    </row>
    <row r="47" spans="1:33" ht="15" x14ac:dyDescent="0.25">
      <c r="A47" s="55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6" t="s">
        <v>64</v>
      </c>
      <c r="O47" s="56"/>
      <c r="P47" s="56"/>
      <c r="Q47" s="56"/>
      <c r="R47" s="56"/>
      <c r="S47" s="56"/>
      <c r="T47" s="56"/>
      <c r="U47" s="56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9"/>
      <c r="AG47" s="9"/>
    </row>
    <row r="48" spans="1:33" ht="15" x14ac:dyDescent="0.25">
      <c r="A48" s="55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9"/>
      <c r="AG48" s="9"/>
    </row>
    <row r="49" spans="1:33" ht="15" x14ac:dyDescent="0.25">
      <c r="A49" s="55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9"/>
      <c r="AG49" s="9"/>
    </row>
    <row r="50" spans="1:33" ht="15" x14ac:dyDescent="0.25">
      <c r="A50" s="55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9"/>
      <c r="AG50" s="9"/>
    </row>
    <row r="51" spans="1:33" ht="15" x14ac:dyDescent="0.25">
      <c r="A51" s="55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9"/>
      <c r="AG51" s="9"/>
    </row>
    <row r="52" spans="1:33" ht="15" x14ac:dyDescent="0.25">
      <c r="A52" s="55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9"/>
      <c r="AG52" s="9"/>
    </row>
    <row r="53" spans="1:33" ht="15" x14ac:dyDescent="0.25">
      <c r="A53" s="55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9"/>
      <c r="AG53" s="9"/>
    </row>
    <row r="54" spans="1:33" ht="15" x14ac:dyDescent="0.25">
      <c r="A54" s="55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9"/>
      <c r="AG54" s="9"/>
    </row>
    <row r="55" spans="1:33" ht="15" x14ac:dyDescent="0.25">
      <c r="A55" s="55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9"/>
      <c r="AG55" s="9"/>
    </row>
    <row r="56" spans="1:33" ht="15" x14ac:dyDescent="0.25">
      <c r="A56" s="55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9"/>
      <c r="AG56" s="9"/>
    </row>
    <row r="57" spans="1:33" ht="15" x14ac:dyDescent="0.25">
      <c r="A57" s="55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9"/>
      <c r="AG57" s="9"/>
    </row>
    <row r="58" spans="1:33" ht="15" x14ac:dyDescent="0.25">
      <c r="A58" s="55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9"/>
      <c r="AG58" s="9"/>
    </row>
    <row r="59" spans="1:33" ht="18.75" x14ac:dyDescent="0.3">
      <c r="A59" s="57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</row>
    <row r="60" spans="1:33" ht="18.75" x14ac:dyDescent="0.3">
      <c r="A60" s="57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</row>
    <row r="61" spans="1:33" ht="18.75" x14ac:dyDescent="0.3">
      <c r="A61" s="57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</row>
    <row r="62" spans="1:33" ht="18.75" x14ac:dyDescent="0.3">
      <c r="A62" s="57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</row>
    <row r="63" spans="1:33" ht="18.75" x14ac:dyDescent="0.3">
      <c r="A63" s="57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</row>
    <row r="64" spans="1:33" ht="18.75" x14ac:dyDescent="0.3">
      <c r="A64" s="57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</row>
    <row r="65" spans="1:31" ht="18.75" x14ac:dyDescent="0.3">
      <c r="A65" s="57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</row>
    <row r="66" spans="1:31" ht="18.75" x14ac:dyDescent="0.3">
      <c r="A66" s="57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</row>
    <row r="67" spans="1:31" ht="18.75" x14ac:dyDescent="0.3">
      <c r="A67" s="57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</row>
    <row r="68" spans="1:31" ht="18.75" x14ac:dyDescent="0.3">
      <c r="A68" s="57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</row>
    <row r="69" spans="1:31" ht="18.75" x14ac:dyDescent="0.3">
      <c r="A69" s="57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</row>
    <row r="70" spans="1:31" ht="18.75" x14ac:dyDescent="0.3">
      <c r="A70" s="57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</row>
    <row r="71" spans="1:31" ht="18.75" x14ac:dyDescent="0.3">
      <c r="A71" s="57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</row>
    <row r="72" spans="1:31" ht="18.75" x14ac:dyDescent="0.3">
      <c r="A72" s="57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</row>
    <row r="73" spans="1:31" ht="18.75" x14ac:dyDescent="0.3">
      <c r="A73" s="57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</row>
    <row r="74" spans="1:31" ht="18.75" x14ac:dyDescent="0.3">
      <c r="A74" s="57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</row>
    <row r="75" spans="1:31" ht="18.75" x14ac:dyDescent="0.3">
      <c r="A75" s="57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</row>
    <row r="76" spans="1:31" ht="18.75" x14ac:dyDescent="0.3">
      <c r="A76" s="57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</row>
    <row r="77" spans="1:31" ht="18.75" x14ac:dyDescent="0.3">
      <c r="A77" s="57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</row>
    <row r="78" spans="1:31" ht="18.75" x14ac:dyDescent="0.3">
      <c r="A78" s="57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</row>
    <row r="79" spans="1:31" ht="18.75" x14ac:dyDescent="0.3">
      <c r="A79" s="57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</row>
    <row r="80" spans="1:31" ht="18.75" x14ac:dyDescent="0.3">
      <c r="A80" s="57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</row>
    <row r="81" spans="1:31" ht="18.75" x14ac:dyDescent="0.3">
      <c r="A81" s="57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</row>
    <row r="82" spans="1:31" ht="18.75" x14ac:dyDescent="0.3">
      <c r="A82" s="57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</row>
    <row r="83" spans="1:31" ht="18.75" x14ac:dyDescent="0.3">
      <c r="A83" s="57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</row>
    <row r="84" spans="1:31" ht="18.75" x14ac:dyDescent="0.3">
      <c r="A84" s="57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</row>
    <row r="85" spans="1:31" ht="18.75" x14ac:dyDescent="0.3">
      <c r="A85" s="57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</row>
    <row r="86" spans="1:31" ht="18.75" x14ac:dyDescent="0.3">
      <c r="A86" s="57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</row>
    <row r="87" spans="1:31" ht="18.75" x14ac:dyDescent="0.3">
      <c r="A87" s="57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</row>
    <row r="88" spans="1:31" ht="18.75" x14ac:dyDescent="0.3">
      <c r="A88" s="57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</row>
    <row r="89" spans="1:31" ht="18.75" x14ac:dyDescent="0.3">
      <c r="A89" s="57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</row>
    <row r="90" spans="1:31" ht="18.75" x14ac:dyDescent="0.3">
      <c r="A90" s="57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</row>
    <row r="91" spans="1:31" ht="18.75" x14ac:dyDescent="0.3">
      <c r="A91" s="57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</row>
    <row r="92" spans="1:31" ht="18.75" x14ac:dyDescent="0.3">
      <c r="A92" s="57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</row>
    <row r="93" spans="1:31" ht="18.75" x14ac:dyDescent="0.3">
      <c r="A93" s="57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</row>
    <row r="94" spans="1:31" ht="18.75" x14ac:dyDescent="0.3">
      <c r="A94" s="57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</row>
    <row r="95" spans="1:31" ht="18.75" x14ac:dyDescent="0.3">
      <c r="A95" s="57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</row>
    <row r="96" spans="1:31" ht="18.75" x14ac:dyDescent="0.3">
      <c r="A96" s="57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</row>
    <row r="97" spans="1:31" ht="18.75" x14ac:dyDescent="0.3">
      <c r="A97" s="57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</row>
    <row r="98" spans="1:31" ht="18.75" x14ac:dyDescent="0.3">
      <c r="A98" s="57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</row>
    <row r="99" spans="1:31" ht="18.75" x14ac:dyDescent="0.3">
      <c r="A99" s="57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</row>
    <row r="100" spans="1:31" ht="18.75" x14ac:dyDescent="0.3">
      <c r="A100" s="57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</row>
    <row r="101" spans="1:31" ht="18.75" x14ac:dyDescent="0.3">
      <c r="A101" s="57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</row>
    <row r="102" spans="1:31" ht="18.75" x14ac:dyDescent="0.3">
      <c r="A102" s="57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</row>
    <row r="103" spans="1:31" ht="18.75" x14ac:dyDescent="0.3">
      <c r="A103" s="57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</row>
    <row r="104" spans="1:31" ht="18.75" x14ac:dyDescent="0.3">
      <c r="A104" s="57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</row>
    <row r="105" spans="1:31" ht="18.75" x14ac:dyDescent="0.3">
      <c r="A105" s="57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</row>
    <row r="106" spans="1:31" ht="18.75" x14ac:dyDescent="0.3">
      <c r="A106" s="57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</row>
    <row r="107" spans="1:31" ht="18.75" x14ac:dyDescent="0.3">
      <c r="A107" s="57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</row>
    <row r="108" spans="1:31" ht="18.75" x14ac:dyDescent="0.3">
      <c r="A108" s="57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</row>
    <row r="109" spans="1:31" ht="18.75" x14ac:dyDescent="0.3">
      <c r="A109" s="57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</row>
    <row r="110" spans="1:31" ht="18.75" x14ac:dyDescent="0.3">
      <c r="A110" s="57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</row>
    <row r="111" spans="1:31" ht="18.75" x14ac:dyDescent="0.3">
      <c r="A111" s="57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</row>
    <row r="112" spans="1:31" ht="18.75" x14ac:dyDescent="0.3">
      <c r="A112" s="57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</row>
    <row r="113" spans="1:31" ht="18.75" x14ac:dyDescent="0.3">
      <c r="A113" s="57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</row>
    <row r="114" spans="1:31" ht="18.75" x14ac:dyDescent="0.3">
      <c r="A114" s="57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</row>
    <row r="115" spans="1:31" ht="18.75" x14ac:dyDescent="0.3">
      <c r="A115" s="57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</row>
    <row r="116" spans="1:31" ht="18.75" x14ac:dyDescent="0.3">
      <c r="A116" s="57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</row>
    <row r="117" spans="1:31" ht="18.75" x14ac:dyDescent="0.3">
      <c r="A117" s="57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</row>
    <row r="118" spans="1:31" ht="18.75" x14ac:dyDescent="0.3">
      <c r="A118" s="57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</row>
    <row r="119" spans="1:31" ht="18.75" x14ac:dyDescent="0.3">
      <c r="A119" s="57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</row>
    <row r="120" spans="1:31" ht="18.75" x14ac:dyDescent="0.3">
      <c r="A120" s="57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</row>
    <row r="121" spans="1:31" ht="18.75" x14ac:dyDescent="0.3">
      <c r="A121" s="57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</row>
    <row r="122" spans="1:31" ht="18.75" x14ac:dyDescent="0.3">
      <c r="A122" s="57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</row>
    <row r="123" spans="1:31" ht="18.75" x14ac:dyDescent="0.3">
      <c r="A123" s="57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</row>
    <row r="124" spans="1:31" ht="18.75" x14ac:dyDescent="0.3">
      <c r="A124" s="57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</row>
    <row r="125" spans="1:31" ht="18.75" x14ac:dyDescent="0.3">
      <c r="A125" s="57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</row>
    <row r="126" spans="1:31" ht="18.75" x14ac:dyDescent="0.3">
      <c r="A126" s="57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</row>
    <row r="127" spans="1:31" ht="18.75" x14ac:dyDescent="0.3">
      <c r="A127" s="57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</row>
    <row r="128" spans="1:31" ht="18.75" x14ac:dyDescent="0.3">
      <c r="A128" s="57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</row>
    <row r="129" spans="1:31" ht="18.75" x14ac:dyDescent="0.3">
      <c r="A129" s="57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</row>
    <row r="130" spans="1:31" ht="18.75" x14ac:dyDescent="0.3">
      <c r="A130" s="57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</row>
    <row r="131" spans="1:31" ht="18.75" x14ac:dyDescent="0.3">
      <c r="A131" s="57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</row>
    <row r="132" spans="1:31" ht="18.75" x14ac:dyDescent="0.3">
      <c r="A132" s="57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</row>
    <row r="133" spans="1:31" ht="18.75" x14ac:dyDescent="0.3">
      <c r="A133" s="57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</row>
    <row r="134" spans="1:31" ht="18.75" x14ac:dyDescent="0.3">
      <c r="A134" s="57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</row>
    <row r="135" spans="1:31" ht="18.75" x14ac:dyDescent="0.3">
      <c r="A135" s="57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</row>
    <row r="136" spans="1:31" ht="18.75" x14ac:dyDescent="0.3">
      <c r="A136" s="57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</row>
    <row r="137" spans="1:31" ht="18.75" x14ac:dyDescent="0.3">
      <c r="A137" s="57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</row>
    <row r="138" spans="1:31" ht="18.75" x14ac:dyDescent="0.3">
      <c r="A138" s="57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</row>
    <row r="139" spans="1:31" ht="18.75" x14ac:dyDescent="0.3">
      <c r="A139" s="57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</row>
    <row r="140" spans="1:31" ht="18.75" x14ac:dyDescent="0.3">
      <c r="A140" s="57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</row>
    <row r="141" spans="1:31" ht="18.75" x14ac:dyDescent="0.3">
      <c r="A141" s="57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</row>
    <row r="142" spans="1:31" ht="18.75" x14ac:dyDescent="0.3">
      <c r="A142" s="57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</row>
    <row r="143" spans="1:31" ht="18.75" x14ac:dyDescent="0.3">
      <c r="A143" s="57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</row>
    <row r="144" spans="1:31" ht="18.75" x14ac:dyDescent="0.3">
      <c r="A144" s="57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</row>
    <row r="145" spans="1:31" ht="18.75" x14ac:dyDescent="0.3">
      <c r="A145" s="57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</row>
    <row r="146" spans="1:31" ht="18.75" x14ac:dyDescent="0.3">
      <c r="A146" s="57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</row>
    <row r="147" spans="1:31" ht="18.75" x14ac:dyDescent="0.3">
      <c r="A147" s="57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</row>
    <row r="148" spans="1:31" ht="18.75" x14ac:dyDescent="0.3">
      <c r="A148" s="57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</row>
    <row r="149" spans="1:31" ht="18.75" x14ac:dyDescent="0.3">
      <c r="A149" s="57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</row>
    <row r="150" spans="1:31" ht="18.75" x14ac:dyDescent="0.3">
      <c r="A150" s="57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</row>
    <row r="151" spans="1:31" ht="18.75" x14ac:dyDescent="0.3">
      <c r="A151" s="57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</row>
    <row r="152" spans="1:31" ht="18.75" x14ac:dyDescent="0.3">
      <c r="A152" s="57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</row>
    <row r="153" spans="1:31" ht="18.75" x14ac:dyDescent="0.3">
      <c r="A153" s="57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</row>
    <row r="154" spans="1:31" ht="18.75" x14ac:dyDescent="0.3">
      <c r="A154" s="57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</row>
    <row r="155" spans="1:31" ht="18.75" x14ac:dyDescent="0.3">
      <c r="A155" s="57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</row>
    <row r="156" spans="1:31" ht="18.75" x14ac:dyDescent="0.3">
      <c r="A156" s="57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</row>
    <row r="157" spans="1:31" ht="18.75" x14ac:dyDescent="0.3">
      <c r="A157" s="57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</row>
    <row r="158" spans="1:31" ht="18.75" x14ac:dyDescent="0.3">
      <c r="A158" s="57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</row>
    <row r="159" spans="1:31" ht="18.75" x14ac:dyDescent="0.3">
      <c r="A159" s="57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</row>
    <row r="160" spans="1:31" ht="18.75" x14ac:dyDescent="0.3">
      <c r="A160" s="57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</row>
    <row r="161" spans="1:31" ht="18.75" x14ac:dyDescent="0.3">
      <c r="A161" s="57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</row>
  </sheetData>
  <mergeCells count="28">
    <mergeCell ref="C7:H7"/>
    <mergeCell ref="C8:H8"/>
    <mergeCell ref="C1:H1"/>
    <mergeCell ref="C2:H2"/>
    <mergeCell ref="C4:H4"/>
    <mergeCell ref="C5:H5"/>
    <mergeCell ref="C6:H6"/>
    <mergeCell ref="AA10:AA12"/>
    <mergeCell ref="AB10:AB12"/>
    <mergeCell ref="C37:M37"/>
    <mergeCell ref="C35:M35"/>
    <mergeCell ref="C36:M36"/>
    <mergeCell ref="N37:U37"/>
    <mergeCell ref="V35:X35"/>
    <mergeCell ref="Y35:AB35"/>
    <mergeCell ref="V36:X36"/>
    <mergeCell ref="Y36:AB36"/>
    <mergeCell ref="V37:X37"/>
    <mergeCell ref="Y37:AB37"/>
    <mergeCell ref="Y10:Y12"/>
    <mergeCell ref="Z10:Z12"/>
    <mergeCell ref="C11:L11"/>
    <mergeCell ref="N11:X11"/>
    <mergeCell ref="N35:U35"/>
    <mergeCell ref="N36:U36"/>
    <mergeCell ref="A10:A12"/>
    <mergeCell ref="B10:B12"/>
    <mergeCell ref="C10:X10"/>
  </mergeCells>
  <pageMargins left="0.7" right="0.7" top="0.75" bottom="0.75" header="0.3" footer="0.3"/>
  <pageSetup paperSize="9" scale="3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opLeftCell="B1" zoomScaleNormal="100" workbookViewId="0">
      <selection activeCell="C8" sqref="C8:H8"/>
    </sheetView>
  </sheetViews>
  <sheetFormatPr defaultRowHeight="12.75" x14ac:dyDescent="0.2"/>
  <cols>
    <col min="1" max="1" width="4.7109375" customWidth="1"/>
    <col min="2" max="2" width="45.7109375" customWidth="1"/>
    <col min="3" max="10" width="5.28515625" customWidth="1"/>
    <col min="11" max="13" width="5.7109375" customWidth="1"/>
    <col min="14" max="23" width="5.28515625" customWidth="1"/>
    <col min="24" max="26" width="5.7109375" customWidth="1"/>
  </cols>
  <sheetData>
    <row r="1" spans="1:26" ht="18.600000000000001" customHeight="1" x14ac:dyDescent="0.2">
      <c r="A1" s="142"/>
      <c r="B1" s="1" t="s">
        <v>0</v>
      </c>
      <c r="C1" s="416" t="s">
        <v>1</v>
      </c>
      <c r="D1" s="416"/>
      <c r="E1" s="416"/>
      <c r="F1" s="416"/>
      <c r="G1" s="416"/>
      <c r="H1" s="416"/>
      <c r="I1" s="2"/>
      <c r="J1" s="2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.600000000000001" customHeight="1" x14ac:dyDescent="0.2">
      <c r="A2" s="142"/>
      <c r="B2" s="1" t="s">
        <v>2</v>
      </c>
      <c r="C2" s="416" t="s">
        <v>3</v>
      </c>
      <c r="D2" s="416"/>
      <c r="E2" s="416"/>
      <c r="F2" s="416"/>
      <c r="G2" s="416"/>
      <c r="H2" s="416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.600000000000001" customHeight="1" x14ac:dyDescent="0.2">
      <c r="A3" s="142"/>
      <c r="B3" s="1" t="s">
        <v>4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600000000000001" customHeight="1" x14ac:dyDescent="0.2">
      <c r="A4" s="142"/>
      <c r="B4" s="1" t="s">
        <v>5</v>
      </c>
      <c r="C4" s="416" t="s">
        <v>6</v>
      </c>
      <c r="D4" s="416"/>
      <c r="E4" s="416"/>
      <c r="F4" s="416"/>
      <c r="G4" s="416"/>
      <c r="H4" s="41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.600000000000001" customHeight="1" x14ac:dyDescent="0.2">
      <c r="A5" s="142"/>
      <c r="B5" s="1" t="s">
        <v>7</v>
      </c>
      <c r="C5" s="416" t="s">
        <v>8</v>
      </c>
      <c r="D5" s="416"/>
      <c r="E5" s="416"/>
      <c r="F5" s="416"/>
      <c r="G5" s="416"/>
      <c r="H5" s="41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.600000000000001" customHeight="1" x14ac:dyDescent="0.2">
      <c r="A6" s="142"/>
      <c r="B6" s="1" t="s">
        <v>9</v>
      </c>
      <c r="C6" s="416" t="s">
        <v>142</v>
      </c>
      <c r="D6" s="416"/>
      <c r="E6" s="416"/>
      <c r="F6" s="416"/>
      <c r="G6" s="416"/>
      <c r="H6" s="416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8.600000000000001" customHeight="1" x14ac:dyDescent="0.2">
      <c r="A7" s="142"/>
      <c r="B7" s="1" t="s">
        <v>10</v>
      </c>
      <c r="C7" s="417">
        <v>2</v>
      </c>
      <c r="D7" s="417"/>
      <c r="E7" s="417"/>
      <c r="F7" s="417"/>
      <c r="G7" s="417"/>
      <c r="H7" s="417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8.600000000000001" customHeight="1" x14ac:dyDescent="0.2">
      <c r="A8" s="142"/>
      <c r="B8" s="1" t="s">
        <v>11</v>
      </c>
      <c r="C8" s="416" t="s">
        <v>12</v>
      </c>
      <c r="D8" s="416"/>
      <c r="E8" s="416"/>
      <c r="F8" s="416"/>
      <c r="G8" s="416"/>
      <c r="H8" s="416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8.75" x14ac:dyDescent="0.2">
      <c r="A9" s="142"/>
      <c r="B9" s="6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9.5" thickBot="1" x14ac:dyDescent="0.25">
      <c r="A10" s="14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7"/>
    </row>
    <row r="11" spans="1:26" ht="15.6" customHeight="1" thickBot="1" x14ac:dyDescent="0.25">
      <c r="A11" s="368" t="s">
        <v>13</v>
      </c>
      <c r="B11" s="368" t="s">
        <v>14</v>
      </c>
      <c r="C11" s="369" t="s">
        <v>15</v>
      </c>
      <c r="D11" s="370"/>
      <c r="E11" s="370"/>
      <c r="F11" s="370"/>
      <c r="G11" s="370"/>
      <c r="H11" s="370"/>
      <c r="I11" s="370"/>
      <c r="J11" s="370"/>
      <c r="K11" s="370"/>
      <c r="L11" s="370"/>
      <c r="M11" s="370"/>
      <c r="N11" s="370"/>
      <c r="O11" s="370"/>
      <c r="P11" s="370"/>
      <c r="Q11" s="370"/>
      <c r="R11" s="370"/>
      <c r="S11" s="370"/>
      <c r="T11" s="370"/>
      <c r="U11" s="370"/>
      <c r="V11" s="370"/>
      <c r="W11" s="370"/>
      <c r="X11" s="370"/>
      <c r="Y11" s="352" t="s">
        <v>65</v>
      </c>
      <c r="Z11" s="355" t="s">
        <v>19</v>
      </c>
    </row>
    <row r="12" spans="1:26" ht="15.6" customHeight="1" thickBot="1" x14ac:dyDescent="0.25">
      <c r="A12" s="368"/>
      <c r="B12" s="368"/>
      <c r="C12" s="357" t="s">
        <v>66</v>
      </c>
      <c r="D12" s="358"/>
      <c r="E12" s="358"/>
      <c r="F12" s="358"/>
      <c r="G12" s="358"/>
      <c r="H12" s="358"/>
      <c r="I12" s="358"/>
      <c r="J12" s="358"/>
      <c r="K12" s="358"/>
      <c r="L12" s="358"/>
      <c r="M12" s="280"/>
      <c r="N12" s="359" t="s">
        <v>67</v>
      </c>
      <c r="O12" s="358"/>
      <c r="P12" s="358"/>
      <c r="Q12" s="358"/>
      <c r="R12" s="358"/>
      <c r="S12" s="358"/>
      <c r="T12" s="358"/>
      <c r="U12" s="359"/>
      <c r="V12" s="358"/>
      <c r="W12" s="358"/>
      <c r="X12" s="358"/>
      <c r="Y12" s="353"/>
      <c r="Z12" s="356"/>
    </row>
    <row r="13" spans="1:26" ht="114" customHeight="1" thickBot="1" x14ac:dyDescent="0.25">
      <c r="A13" s="368"/>
      <c r="B13" s="368"/>
      <c r="C13" s="10" t="s">
        <v>22</v>
      </c>
      <c r="D13" s="11" t="s">
        <v>23</v>
      </c>
      <c r="E13" s="11" t="s">
        <v>24</v>
      </c>
      <c r="F13" s="11" t="s">
        <v>25</v>
      </c>
      <c r="G13" s="11" t="s">
        <v>26</v>
      </c>
      <c r="H13" s="11" t="s">
        <v>27</v>
      </c>
      <c r="I13" s="11" t="s">
        <v>28</v>
      </c>
      <c r="J13" s="12" t="s">
        <v>29</v>
      </c>
      <c r="K13" s="279" t="s">
        <v>68</v>
      </c>
      <c r="L13" s="13" t="s">
        <v>31</v>
      </c>
      <c r="M13" s="14" t="s">
        <v>32</v>
      </c>
      <c r="N13" s="11" t="s">
        <v>22</v>
      </c>
      <c r="O13" s="10" t="s">
        <v>23</v>
      </c>
      <c r="P13" s="11" t="s">
        <v>24</v>
      </c>
      <c r="Q13" s="11" t="s">
        <v>25</v>
      </c>
      <c r="R13" s="11" t="s">
        <v>26</v>
      </c>
      <c r="S13" s="11" t="s">
        <v>27</v>
      </c>
      <c r="T13" s="11" t="s">
        <v>28</v>
      </c>
      <c r="U13" s="11" t="s">
        <v>33</v>
      </c>
      <c r="V13" s="279" t="s">
        <v>69</v>
      </c>
      <c r="W13" s="13" t="s">
        <v>31</v>
      </c>
      <c r="X13" s="14" t="s">
        <v>35</v>
      </c>
      <c r="Y13" s="354"/>
      <c r="Z13" s="356"/>
    </row>
    <row r="14" spans="1:26" ht="28.5" customHeight="1" thickBot="1" x14ac:dyDescent="0.25">
      <c r="A14" s="92">
        <v>1</v>
      </c>
      <c r="B14" s="15" t="s">
        <v>70</v>
      </c>
      <c r="C14" s="16">
        <v>40</v>
      </c>
      <c r="D14" s="17"/>
      <c r="E14" s="17"/>
      <c r="F14" s="17"/>
      <c r="G14" s="17">
        <v>75</v>
      </c>
      <c r="H14" s="17"/>
      <c r="I14" s="17"/>
      <c r="J14" s="17">
        <v>35</v>
      </c>
      <c r="K14" s="17">
        <f>SUM(C14:J14)</f>
        <v>150</v>
      </c>
      <c r="L14" s="18">
        <v>5</v>
      </c>
      <c r="M14" s="74" t="s">
        <v>37</v>
      </c>
      <c r="N14" s="16"/>
      <c r="O14" s="17"/>
      <c r="P14" s="17"/>
      <c r="Q14" s="17"/>
      <c r="R14" s="17"/>
      <c r="S14" s="17"/>
      <c r="T14" s="17"/>
      <c r="U14" s="17"/>
      <c r="V14" s="17"/>
      <c r="W14" s="18"/>
      <c r="X14" s="19"/>
      <c r="Y14" s="21">
        <f>SUM(C14:J14)+SUM(N14:U14)</f>
        <v>150</v>
      </c>
      <c r="Z14" s="64">
        <f t="shared" ref="Z14:Z22" si="0">SUM(L14+W14)</f>
        <v>5</v>
      </c>
    </row>
    <row r="15" spans="1:26" ht="28.5" customHeight="1" thickBot="1" x14ac:dyDescent="0.25">
      <c r="A15" s="93">
        <v>2</v>
      </c>
      <c r="B15" s="22" t="s">
        <v>71</v>
      </c>
      <c r="C15" s="23">
        <v>25</v>
      </c>
      <c r="D15" s="24"/>
      <c r="E15" s="24"/>
      <c r="F15" s="24"/>
      <c r="G15" s="24">
        <v>55</v>
      </c>
      <c r="H15" s="24"/>
      <c r="I15" s="24"/>
      <c r="J15" s="24">
        <v>50</v>
      </c>
      <c r="K15" s="24">
        <f t="shared" ref="K15:K20" si="1">SUM(C15:J15)</f>
        <v>130</v>
      </c>
      <c r="L15" s="25">
        <v>5</v>
      </c>
      <c r="M15" s="30" t="s">
        <v>37</v>
      </c>
      <c r="N15" s="23"/>
      <c r="O15" s="24"/>
      <c r="P15" s="24"/>
      <c r="Q15" s="24"/>
      <c r="R15" s="24"/>
      <c r="S15" s="24"/>
      <c r="T15" s="24"/>
      <c r="U15" s="24"/>
      <c r="V15" s="27"/>
      <c r="W15" s="25"/>
      <c r="X15" s="26"/>
      <c r="Y15" s="21">
        <f t="shared" ref="Y15:Y20" si="2">SUM(C15:J15)+SUM(N15:U15)</f>
        <v>130</v>
      </c>
      <c r="Z15" s="64">
        <f t="shared" si="0"/>
        <v>5</v>
      </c>
    </row>
    <row r="16" spans="1:26" ht="28.5" customHeight="1" thickBot="1" x14ac:dyDescent="0.25">
      <c r="A16" s="93">
        <v>3</v>
      </c>
      <c r="B16" s="22" t="s">
        <v>72</v>
      </c>
      <c r="C16" s="23">
        <v>21</v>
      </c>
      <c r="D16" s="24">
        <v>15</v>
      </c>
      <c r="E16" s="24">
        <v>24</v>
      </c>
      <c r="F16" s="24"/>
      <c r="G16" s="24"/>
      <c r="H16" s="24"/>
      <c r="I16" s="24"/>
      <c r="J16" s="24">
        <v>15</v>
      </c>
      <c r="K16" s="27">
        <f t="shared" si="1"/>
        <v>75</v>
      </c>
      <c r="L16" s="25">
        <v>3</v>
      </c>
      <c r="M16" s="30" t="s">
        <v>37</v>
      </c>
      <c r="N16" s="23"/>
      <c r="O16" s="24"/>
      <c r="P16" s="24"/>
      <c r="Q16" s="24"/>
      <c r="R16" s="24"/>
      <c r="S16" s="24"/>
      <c r="T16" s="24"/>
      <c r="U16" s="24"/>
      <c r="V16" s="27"/>
      <c r="W16" s="25"/>
      <c r="X16" s="26"/>
      <c r="Y16" s="21">
        <f t="shared" si="2"/>
        <v>75</v>
      </c>
      <c r="Z16" s="64">
        <f t="shared" si="0"/>
        <v>3</v>
      </c>
    </row>
    <row r="17" spans="1:26" ht="28.5" customHeight="1" thickBot="1" x14ac:dyDescent="0.25">
      <c r="A17" s="93">
        <v>4</v>
      </c>
      <c r="B17" s="22" t="s">
        <v>73</v>
      </c>
      <c r="C17" s="29">
        <v>10</v>
      </c>
      <c r="D17" s="27">
        <v>8</v>
      </c>
      <c r="E17" s="27">
        <v>12</v>
      </c>
      <c r="F17" s="27"/>
      <c r="G17" s="27"/>
      <c r="H17" s="27"/>
      <c r="I17" s="27"/>
      <c r="J17" s="27">
        <v>20</v>
      </c>
      <c r="K17" s="27">
        <f t="shared" si="1"/>
        <v>50</v>
      </c>
      <c r="L17" s="25">
        <v>2</v>
      </c>
      <c r="M17" s="30" t="s">
        <v>39</v>
      </c>
      <c r="N17" s="29"/>
      <c r="O17" s="27"/>
      <c r="P17" s="27"/>
      <c r="Q17" s="27"/>
      <c r="R17" s="27"/>
      <c r="S17" s="27"/>
      <c r="T17" s="27"/>
      <c r="U17" s="27"/>
      <c r="V17" s="27"/>
      <c r="W17" s="25"/>
      <c r="X17" s="26"/>
      <c r="Y17" s="21">
        <f t="shared" si="2"/>
        <v>50</v>
      </c>
      <c r="Z17" s="64">
        <f t="shared" si="0"/>
        <v>2</v>
      </c>
    </row>
    <row r="18" spans="1:26" ht="28.5" customHeight="1" thickBot="1" x14ac:dyDescent="0.25">
      <c r="A18" s="93"/>
      <c r="B18" s="33" t="s">
        <v>74</v>
      </c>
      <c r="C18" s="29">
        <v>30</v>
      </c>
      <c r="D18" s="27">
        <v>20</v>
      </c>
      <c r="E18" s="27"/>
      <c r="F18" s="27"/>
      <c r="G18" s="27">
        <v>35</v>
      </c>
      <c r="H18" s="27"/>
      <c r="I18" s="27"/>
      <c r="J18" s="27">
        <v>60</v>
      </c>
      <c r="K18" s="27">
        <f>SUM(C18:J18)</f>
        <v>145</v>
      </c>
      <c r="L18" s="25">
        <v>6</v>
      </c>
      <c r="M18" s="30" t="s">
        <v>37</v>
      </c>
      <c r="N18" s="29"/>
      <c r="O18" s="27"/>
      <c r="P18" s="27"/>
      <c r="Q18" s="27"/>
      <c r="R18" s="27"/>
      <c r="S18" s="27"/>
      <c r="T18" s="27"/>
      <c r="U18" s="27"/>
      <c r="V18" s="27"/>
      <c r="W18" s="34"/>
      <c r="X18" s="30"/>
      <c r="Y18" s="35">
        <f>SUM(C18:J18)+SUM(N18:U18)</f>
        <v>145</v>
      </c>
      <c r="Z18" s="65">
        <f>(L18+W18)</f>
        <v>6</v>
      </c>
    </row>
    <row r="19" spans="1:26" ht="28.5" customHeight="1" thickBot="1" x14ac:dyDescent="0.25">
      <c r="A19" s="93">
        <v>6</v>
      </c>
      <c r="B19" s="22" t="s">
        <v>75</v>
      </c>
      <c r="C19" s="29"/>
      <c r="D19" s="27"/>
      <c r="E19" s="27"/>
      <c r="F19" s="27"/>
      <c r="G19" s="27">
        <v>30</v>
      </c>
      <c r="H19" s="27"/>
      <c r="I19" s="27"/>
      <c r="J19" s="27">
        <v>20</v>
      </c>
      <c r="K19" s="27">
        <f t="shared" si="1"/>
        <v>50</v>
      </c>
      <c r="L19" s="25">
        <v>2</v>
      </c>
      <c r="M19" s="30" t="s">
        <v>39</v>
      </c>
      <c r="N19" s="29"/>
      <c r="O19" s="27"/>
      <c r="P19" s="27"/>
      <c r="Q19" s="27"/>
      <c r="R19" s="27"/>
      <c r="S19" s="27"/>
      <c r="T19" s="27"/>
      <c r="U19" s="27"/>
      <c r="V19" s="27"/>
      <c r="W19" s="25"/>
      <c r="X19" s="26"/>
      <c r="Y19" s="21">
        <f t="shared" si="2"/>
        <v>50</v>
      </c>
      <c r="Z19" s="64">
        <f t="shared" si="0"/>
        <v>2</v>
      </c>
    </row>
    <row r="20" spans="1:26" ht="28.5" customHeight="1" thickBot="1" x14ac:dyDescent="0.25">
      <c r="A20" s="105">
        <v>7</v>
      </c>
      <c r="B20" s="31" t="s">
        <v>52</v>
      </c>
      <c r="C20" s="29"/>
      <c r="D20" s="27"/>
      <c r="E20" s="27">
        <v>30</v>
      </c>
      <c r="F20" s="27"/>
      <c r="G20" s="27"/>
      <c r="H20" s="27"/>
      <c r="I20" s="27"/>
      <c r="J20" s="27"/>
      <c r="K20" s="27">
        <f t="shared" si="1"/>
        <v>30</v>
      </c>
      <c r="L20" s="25">
        <v>1</v>
      </c>
      <c r="M20" s="30" t="s">
        <v>39</v>
      </c>
      <c r="N20" s="29"/>
      <c r="O20" s="27"/>
      <c r="P20" s="27"/>
      <c r="Q20" s="27"/>
      <c r="R20" s="27"/>
      <c r="S20" s="27"/>
      <c r="T20" s="27"/>
      <c r="U20" s="27"/>
      <c r="V20" s="27"/>
      <c r="W20" s="25"/>
      <c r="X20" s="26"/>
      <c r="Y20" s="21">
        <f t="shared" si="2"/>
        <v>30</v>
      </c>
      <c r="Z20" s="64">
        <f t="shared" si="0"/>
        <v>1</v>
      </c>
    </row>
    <row r="21" spans="1:26" ht="28.5" customHeight="1" thickBot="1" x14ac:dyDescent="0.25">
      <c r="A21" s="94">
        <v>8</v>
      </c>
      <c r="B21" s="33" t="s">
        <v>76</v>
      </c>
      <c r="C21" s="29"/>
      <c r="D21" s="27"/>
      <c r="E21" s="27"/>
      <c r="F21" s="27"/>
      <c r="G21" s="27"/>
      <c r="H21" s="27"/>
      <c r="I21" s="27"/>
      <c r="J21" s="27"/>
      <c r="K21" s="27"/>
      <c r="L21" s="25"/>
      <c r="M21" s="30"/>
      <c r="N21" s="29">
        <v>25</v>
      </c>
      <c r="O21" s="27"/>
      <c r="P21" s="27"/>
      <c r="Q21" s="27"/>
      <c r="R21" s="27">
        <v>50</v>
      </c>
      <c r="S21" s="27"/>
      <c r="T21" s="27"/>
      <c r="U21" s="27">
        <v>40</v>
      </c>
      <c r="V21" s="27">
        <f>SUM(N21:U21)</f>
        <v>115</v>
      </c>
      <c r="W21" s="34">
        <v>3</v>
      </c>
      <c r="X21" s="30" t="s">
        <v>37</v>
      </c>
      <c r="Y21" s="35">
        <f>SUM(N21:U21)</f>
        <v>115</v>
      </c>
      <c r="Z21" s="64">
        <f t="shared" si="0"/>
        <v>3</v>
      </c>
    </row>
    <row r="22" spans="1:26" ht="28.5" customHeight="1" thickBot="1" x14ac:dyDescent="0.25">
      <c r="A22" s="94">
        <v>9</v>
      </c>
      <c r="B22" s="33" t="s">
        <v>77</v>
      </c>
      <c r="C22" s="29"/>
      <c r="D22" s="27"/>
      <c r="E22" s="27"/>
      <c r="F22" s="27"/>
      <c r="G22" s="27"/>
      <c r="H22" s="27"/>
      <c r="I22" s="27"/>
      <c r="J22" s="27"/>
      <c r="K22" s="27"/>
      <c r="L22" s="25"/>
      <c r="M22" s="30"/>
      <c r="N22" s="29">
        <v>25</v>
      </c>
      <c r="O22" s="27">
        <v>20</v>
      </c>
      <c r="P22" s="27"/>
      <c r="Q22" s="27"/>
      <c r="R22" s="27">
        <v>15</v>
      </c>
      <c r="S22" s="27"/>
      <c r="T22" s="27"/>
      <c r="U22" s="27">
        <v>40</v>
      </c>
      <c r="V22" s="27">
        <f>SUM(N22:U22)</f>
        <v>100</v>
      </c>
      <c r="W22" s="34">
        <v>4</v>
      </c>
      <c r="X22" s="30" t="s">
        <v>39</v>
      </c>
      <c r="Y22" s="35">
        <f>SUM(N22:U22)</f>
        <v>100</v>
      </c>
      <c r="Z22" s="48">
        <f t="shared" si="0"/>
        <v>4</v>
      </c>
    </row>
    <row r="23" spans="1:26" ht="28.5" customHeight="1" thickBot="1" x14ac:dyDescent="0.25">
      <c r="A23" s="94">
        <v>10</v>
      </c>
      <c r="B23" s="33" t="s">
        <v>78</v>
      </c>
      <c r="C23" s="29"/>
      <c r="D23" s="27"/>
      <c r="E23" s="27"/>
      <c r="F23" s="27"/>
      <c r="G23" s="27"/>
      <c r="H23" s="27"/>
      <c r="I23" s="27"/>
      <c r="J23" s="27"/>
      <c r="K23" s="27"/>
      <c r="L23" s="25"/>
      <c r="M23" s="30"/>
      <c r="N23" s="29">
        <v>30</v>
      </c>
      <c r="O23" s="27">
        <v>10</v>
      </c>
      <c r="P23" s="27"/>
      <c r="Q23" s="27"/>
      <c r="R23" s="27">
        <v>20</v>
      </c>
      <c r="S23" s="27"/>
      <c r="T23" s="27"/>
      <c r="U23" s="27">
        <v>40</v>
      </c>
      <c r="V23" s="27">
        <v>60</v>
      </c>
      <c r="W23" s="34">
        <v>5</v>
      </c>
      <c r="X23" s="30" t="s">
        <v>37</v>
      </c>
      <c r="Y23" s="35">
        <f>SUM(C23:J23)+SUM(N23:U23)</f>
        <v>100</v>
      </c>
      <c r="Z23" s="48">
        <f>(L23+W23)</f>
        <v>5</v>
      </c>
    </row>
    <row r="24" spans="1:26" ht="28.5" customHeight="1" thickBot="1" x14ac:dyDescent="0.25">
      <c r="A24" s="94"/>
      <c r="B24" s="104" t="s">
        <v>79</v>
      </c>
      <c r="C24" s="42"/>
      <c r="D24" s="43"/>
      <c r="E24" s="43"/>
      <c r="F24" s="43"/>
      <c r="G24" s="43"/>
      <c r="H24" s="43"/>
      <c r="I24" s="43"/>
      <c r="J24" s="43"/>
      <c r="K24" s="43"/>
      <c r="L24" s="61"/>
      <c r="M24" s="44"/>
      <c r="N24" s="42">
        <v>30</v>
      </c>
      <c r="O24" s="43">
        <v>15</v>
      </c>
      <c r="P24" s="43"/>
      <c r="Q24" s="43"/>
      <c r="R24" s="43">
        <v>45</v>
      </c>
      <c r="S24" s="43"/>
      <c r="T24" s="43"/>
      <c r="U24" s="43">
        <v>30</v>
      </c>
      <c r="V24" s="43">
        <v>90</v>
      </c>
      <c r="W24" s="62">
        <v>4</v>
      </c>
      <c r="X24" s="44" t="s">
        <v>37</v>
      </c>
      <c r="Y24" s="35"/>
      <c r="Z24" s="65">
        <f>(L24+W24)</f>
        <v>4</v>
      </c>
    </row>
    <row r="25" spans="1:26" ht="28.5" customHeight="1" thickBot="1" x14ac:dyDescent="0.25">
      <c r="A25" s="94">
        <v>11</v>
      </c>
      <c r="B25" s="40" t="s">
        <v>80</v>
      </c>
      <c r="C25" s="42"/>
      <c r="D25" s="43"/>
      <c r="E25" s="43">
        <v>30</v>
      </c>
      <c r="F25" s="43"/>
      <c r="G25" s="43"/>
      <c r="H25" s="43"/>
      <c r="I25" s="43"/>
      <c r="J25" s="43"/>
      <c r="K25" s="43">
        <f>SUM(C25:J25)</f>
        <v>30</v>
      </c>
      <c r="L25" s="61">
        <v>1</v>
      </c>
      <c r="M25" s="44" t="s">
        <v>39</v>
      </c>
      <c r="N25" s="42"/>
      <c r="O25" s="43"/>
      <c r="P25" s="43">
        <v>25</v>
      </c>
      <c r="Q25" s="43"/>
      <c r="R25" s="43"/>
      <c r="S25" s="43"/>
      <c r="T25" s="43"/>
      <c r="U25" s="43">
        <v>5</v>
      </c>
      <c r="V25" s="43">
        <f t="shared" ref="V25:V30" si="3">SUM(N25:U25)</f>
        <v>30</v>
      </c>
      <c r="W25" s="62">
        <v>1</v>
      </c>
      <c r="X25" s="44" t="s">
        <v>37</v>
      </c>
      <c r="Y25" s="63">
        <f>SUM(C25:J25)+SUM(N25:U25)</f>
        <v>60</v>
      </c>
      <c r="Z25" s="66">
        <f>L25+W25</f>
        <v>2</v>
      </c>
    </row>
    <row r="26" spans="1:26" ht="28.5" customHeight="1" thickBot="1" x14ac:dyDescent="0.25">
      <c r="A26" s="94">
        <v>12</v>
      </c>
      <c r="B26" s="129" t="s">
        <v>81</v>
      </c>
      <c r="C26" s="16"/>
      <c r="D26" s="17">
        <v>30</v>
      </c>
      <c r="E26" s="17"/>
      <c r="F26" s="17">
        <v>30</v>
      </c>
      <c r="G26" s="17"/>
      <c r="H26" s="17"/>
      <c r="I26" s="17"/>
      <c r="J26" s="17">
        <v>65</v>
      </c>
      <c r="K26" s="17">
        <v>60</v>
      </c>
      <c r="L26" s="18">
        <v>5</v>
      </c>
      <c r="M26" s="74" t="s">
        <v>39</v>
      </c>
      <c r="N26" s="16"/>
      <c r="O26" s="17">
        <v>30</v>
      </c>
      <c r="P26" s="17">
        <v>30</v>
      </c>
      <c r="Q26" s="17"/>
      <c r="R26" s="17"/>
      <c r="S26" s="17"/>
      <c r="T26" s="17"/>
      <c r="U26" s="17">
        <v>65</v>
      </c>
      <c r="V26" s="17">
        <f t="shared" si="3"/>
        <v>125</v>
      </c>
      <c r="W26" s="128">
        <v>5</v>
      </c>
      <c r="X26" s="74" t="s">
        <v>39</v>
      </c>
      <c r="Y26" s="35">
        <f>SUM(C26:J26)+SUM(N26:U26)</f>
        <v>250</v>
      </c>
      <c r="Z26" s="66">
        <v>10</v>
      </c>
    </row>
    <row r="27" spans="1:26" ht="28.5" customHeight="1" thickBot="1" x14ac:dyDescent="0.25">
      <c r="A27" s="89"/>
      <c r="B27" s="178" t="s">
        <v>82</v>
      </c>
      <c r="C27" s="165"/>
      <c r="D27" s="166">
        <v>15</v>
      </c>
      <c r="E27" s="166"/>
      <c r="F27" s="166">
        <v>15</v>
      </c>
      <c r="G27" s="166"/>
      <c r="H27" s="166"/>
      <c r="I27" s="166"/>
      <c r="J27" s="166"/>
      <c r="K27" s="166"/>
      <c r="L27" s="173"/>
      <c r="M27" s="176"/>
      <c r="N27" s="165"/>
      <c r="O27" s="166"/>
      <c r="P27" s="166"/>
      <c r="Q27" s="166"/>
      <c r="R27" s="166"/>
      <c r="S27" s="166"/>
      <c r="T27" s="166"/>
      <c r="U27" s="166"/>
      <c r="V27" s="166"/>
      <c r="W27" s="177"/>
      <c r="X27" s="176"/>
      <c r="Y27" s="41"/>
      <c r="Z27" s="66"/>
    </row>
    <row r="28" spans="1:26" ht="28.5" customHeight="1" thickBot="1" x14ac:dyDescent="0.25">
      <c r="A28" s="89"/>
      <c r="B28" s="178" t="s">
        <v>83</v>
      </c>
      <c r="C28" s="165"/>
      <c r="D28" s="166">
        <v>15</v>
      </c>
      <c r="E28" s="166"/>
      <c r="F28" s="166"/>
      <c r="G28" s="166">
        <v>15</v>
      </c>
      <c r="H28" s="166"/>
      <c r="I28" s="166"/>
      <c r="J28" s="166"/>
      <c r="K28" s="166"/>
      <c r="L28" s="173"/>
      <c r="M28" s="176"/>
      <c r="N28" s="165"/>
      <c r="O28" s="166"/>
      <c r="P28" s="166"/>
      <c r="Q28" s="166"/>
      <c r="R28" s="166"/>
      <c r="S28" s="166"/>
      <c r="T28" s="166"/>
      <c r="U28" s="166"/>
      <c r="V28" s="166"/>
      <c r="W28" s="177"/>
      <c r="X28" s="176"/>
      <c r="Y28" s="41"/>
      <c r="Z28" s="66"/>
    </row>
    <row r="29" spans="1:26" ht="28.5" customHeight="1" thickBot="1" x14ac:dyDescent="0.25">
      <c r="A29" s="94"/>
      <c r="B29" s="130" t="s">
        <v>84</v>
      </c>
      <c r="C29" s="29"/>
      <c r="D29" s="27"/>
      <c r="E29" s="27"/>
      <c r="F29" s="27"/>
      <c r="G29" s="27"/>
      <c r="H29" s="27"/>
      <c r="I29" s="27"/>
      <c r="J29" s="27"/>
      <c r="K29" s="27"/>
      <c r="L29" s="25"/>
      <c r="M29" s="30"/>
      <c r="N29" s="29"/>
      <c r="O29" s="27">
        <v>15</v>
      </c>
      <c r="P29" s="27"/>
      <c r="Q29" s="72">
        <v>15</v>
      </c>
      <c r="R29" s="27"/>
      <c r="S29" s="27"/>
      <c r="T29" s="27"/>
      <c r="U29" s="27"/>
      <c r="V29" s="72">
        <f t="shared" si="3"/>
        <v>30</v>
      </c>
      <c r="W29" s="34"/>
      <c r="X29" s="76" t="s">
        <v>39</v>
      </c>
      <c r="Y29" s="41"/>
      <c r="Z29" s="66"/>
    </row>
    <row r="30" spans="1:26" ht="28.5" customHeight="1" thickBot="1" x14ac:dyDescent="0.25">
      <c r="A30" s="95"/>
      <c r="B30" s="132" t="s">
        <v>85</v>
      </c>
      <c r="C30" s="67"/>
      <c r="D30" s="68"/>
      <c r="E30" s="68"/>
      <c r="F30" s="68"/>
      <c r="G30" s="68"/>
      <c r="H30" s="68"/>
      <c r="I30" s="68"/>
      <c r="J30" s="68"/>
      <c r="K30" s="68"/>
      <c r="L30" s="69"/>
      <c r="M30" s="70"/>
      <c r="N30" s="67"/>
      <c r="O30" s="68">
        <v>15</v>
      </c>
      <c r="P30" s="68"/>
      <c r="Q30" s="113">
        <v>15</v>
      </c>
      <c r="R30" s="68"/>
      <c r="S30" s="68"/>
      <c r="T30" s="68"/>
      <c r="U30" s="68"/>
      <c r="V30" s="113">
        <f t="shared" si="3"/>
        <v>30</v>
      </c>
      <c r="W30" s="71"/>
      <c r="X30" s="114" t="s">
        <v>39</v>
      </c>
      <c r="Y30" s="139"/>
      <c r="Z30" s="140"/>
    </row>
    <row r="31" spans="1:26" ht="28.5" customHeight="1" thickBot="1" x14ac:dyDescent="0.25">
      <c r="A31" s="89">
        <v>14</v>
      </c>
      <c r="B31" s="129" t="s">
        <v>86</v>
      </c>
      <c r="C31" s="134"/>
      <c r="D31" s="135"/>
      <c r="E31" s="135"/>
      <c r="F31" s="135"/>
      <c r="G31" s="135"/>
      <c r="H31" s="135"/>
      <c r="I31" s="135"/>
      <c r="J31" s="135"/>
      <c r="K31" s="135"/>
      <c r="L31" s="136"/>
      <c r="M31" s="137"/>
      <c r="N31" s="168"/>
      <c r="O31" s="135">
        <v>60</v>
      </c>
      <c r="P31" s="135"/>
      <c r="Q31" s="135"/>
      <c r="R31" s="135"/>
      <c r="S31" s="135"/>
      <c r="T31" s="135"/>
      <c r="U31" s="135">
        <v>15</v>
      </c>
      <c r="V31" s="135">
        <v>60</v>
      </c>
      <c r="W31" s="138">
        <v>3</v>
      </c>
      <c r="X31" s="137" t="s">
        <v>39</v>
      </c>
      <c r="Y31" s="35"/>
      <c r="Z31" s="66">
        <f>L31+W31</f>
        <v>3</v>
      </c>
    </row>
    <row r="32" spans="1:26" ht="28.5" customHeight="1" thickBot="1" x14ac:dyDescent="0.25">
      <c r="A32" s="158">
        <v>15</v>
      </c>
      <c r="B32" s="167" t="s">
        <v>87</v>
      </c>
      <c r="C32" s="169"/>
      <c r="D32" s="147"/>
      <c r="E32" s="147"/>
      <c r="F32" s="147"/>
      <c r="G32" s="147"/>
      <c r="H32" s="147"/>
      <c r="I32" s="147"/>
      <c r="J32" s="147"/>
      <c r="K32" s="147"/>
      <c r="L32" s="147"/>
      <c r="M32" s="172"/>
      <c r="N32" s="171"/>
      <c r="O32" s="147"/>
      <c r="P32" s="147"/>
      <c r="Q32" s="147"/>
      <c r="R32" s="147"/>
      <c r="S32" s="147">
        <v>160</v>
      </c>
      <c r="T32" s="147"/>
      <c r="U32" s="147"/>
      <c r="V32" s="147">
        <f>SUM(N32:U32)</f>
        <v>160</v>
      </c>
      <c r="W32" s="170">
        <v>5</v>
      </c>
      <c r="X32" s="147" t="s">
        <v>39</v>
      </c>
      <c r="Y32" s="277">
        <f>SUM(N32:U32)</f>
        <v>160</v>
      </c>
      <c r="Z32" s="141">
        <v>5</v>
      </c>
    </row>
    <row r="33" spans="1:26" ht="28.5" customHeight="1" thickBot="1" x14ac:dyDescent="0.25">
      <c r="A33" s="45"/>
      <c r="B33" s="164" t="s">
        <v>57</v>
      </c>
      <c r="C33" s="79">
        <f>SUM(C14:C31)</f>
        <v>126</v>
      </c>
      <c r="D33" s="41">
        <f>SUM(D14:D29)</f>
        <v>103</v>
      </c>
      <c r="E33" s="41">
        <f>SUM(E14:E31)</f>
        <v>96</v>
      </c>
      <c r="F33" s="41">
        <f>SUM(F14:F29)</f>
        <v>45</v>
      </c>
      <c r="G33" s="41">
        <f>SUM(G14:G31)</f>
        <v>210</v>
      </c>
      <c r="H33" s="41">
        <f>SUM(H14:H29)</f>
        <v>0</v>
      </c>
      <c r="I33" s="41">
        <f>SUM(I14:I29)</f>
        <v>0</v>
      </c>
      <c r="J33" s="41">
        <f>SUM(J14:J29)</f>
        <v>265</v>
      </c>
      <c r="K33" s="41">
        <f>SUM(C33:J33)</f>
        <v>845</v>
      </c>
      <c r="L33" s="41">
        <f>SUM(L14:L31)</f>
        <v>30</v>
      </c>
      <c r="M33" s="41"/>
      <c r="N33" s="84">
        <f>SUM(N14:N31)</f>
        <v>110</v>
      </c>
      <c r="O33" s="41">
        <f>SUM(O14:O31)</f>
        <v>165</v>
      </c>
      <c r="P33" s="41">
        <f>SUM(P14:P31)</f>
        <v>55</v>
      </c>
      <c r="Q33" s="41">
        <f>SUM(Q29:Q31)</f>
        <v>30</v>
      </c>
      <c r="R33" s="41">
        <f>SUM(R14:R31)</f>
        <v>130</v>
      </c>
      <c r="S33" s="41">
        <v>160</v>
      </c>
      <c r="T33" s="41">
        <f>SUM(T14:T29)</f>
        <v>0</v>
      </c>
      <c r="U33" s="41">
        <f>SUM(U14:U29)</f>
        <v>220</v>
      </c>
      <c r="V33" s="84">
        <f>SUM(N33:U33)</f>
        <v>870</v>
      </c>
      <c r="W33" s="41">
        <f>SUM(W14:W31)+W32</f>
        <v>30</v>
      </c>
      <c r="X33" s="41"/>
      <c r="Y33" s="111">
        <f>SUM(Y14:Y31)</f>
        <v>1255</v>
      </c>
      <c r="Z33" s="112">
        <f>SUM(L33+W33)</f>
        <v>60</v>
      </c>
    </row>
    <row r="34" spans="1:26" ht="28.5" customHeight="1" thickBot="1" x14ac:dyDescent="0.25">
      <c r="A34" s="59"/>
      <c r="B34" s="60" t="s">
        <v>15</v>
      </c>
      <c r="C34" s="360">
        <f>SUM(C33:K33)</f>
        <v>1690</v>
      </c>
      <c r="D34" s="361"/>
      <c r="E34" s="361"/>
      <c r="F34" s="361"/>
      <c r="G34" s="361"/>
      <c r="H34" s="361"/>
      <c r="I34" s="361"/>
      <c r="J34" s="362"/>
      <c r="K34" s="282"/>
      <c r="L34" s="51"/>
      <c r="M34" s="281"/>
      <c r="N34" s="363">
        <f>SUM(N33:V33)</f>
        <v>1740</v>
      </c>
      <c r="O34" s="361"/>
      <c r="P34" s="361"/>
      <c r="Q34" s="361"/>
      <c r="R34" s="361"/>
      <c r="S34" s="361"/>
      <c r="T34" s="361"/>
      <c r="U34" s="364"/>
      <c r="V34" s="282"/>
      <c r="W34" s="282"/>
      <c r="X34" s="51"/>
      <c r="Y34" s="52">
        <f>SUM(C34:J34)+SUM(N34:U34)</f>
        <v>3430</v>
      </c>
      <c r="Z34" s="39">
        <f>SUM(Z14:Z33)</f>
        <v>120</v>
      </c>
    </row>
    <row r="35" spans="1:26" ht="28.5" customHeight="1" thickBot="1" x14ac:dyDescent="0.25">
      <c r="A35" s="53"/>
      <c r="B35" s="54" t="s">
        <v>60</v>
      </c>
      <c r="C35" s="365">
        <f>C34-J33</f>
        <v>1425</v>
      </c>
      <c r="D35" s="366"/>
      <c r="E35" s="366"/>
      <c r="F35" s="366"/>
      <c r="G35" s="366"/>
      <c r="H35" s="366"/>
      <c r="I35" s="366"/>
      <c r="J35" s="367"/>
      <c r="K35" s="35"/>
      <c r="L35" s="35"/>
      <c r="M35" s="35"/>
      <c r="N35" s="365">
        <f>N34-U33</f>
        <v>1520</v>
      </c>
      <c r="O35" s="366"/>
      <c r="P35" s="366"/>
      <c r="Q35" s="366"/>
      <c r="R35" s="366"/>
      <c r="S35" s="366"/>
      <c r="T35" s="366"/>
      <c r="U35" s="367"/>
      <c r="V35" s="35"/>
      <c r="W35" s="35"/>
      <c r="X35" s="35"/>
      <c r="Y35" s="21"/>
      <c r="Z35" s="48"/>
    </row>
    <row r="36" spans="1:26" ht="15" x14ac:dyDescent="0.25">
      <c r="A36" s="55"/>
      <c r="B36" s="56" t="s">
        <v>62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8"/>
    </row>
    <row r="37" spans="1:26" ht="15" x14ac:dyDescent="0.25">
      <c r="A37" s="55"/>
      <c r="B37" s="56" t="s">
        <v>88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5" x14ac:dyDescent="0.25">
      <c r="A38" s="55"/>
      <c r="B38" s="56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5" x14ac:dyDescent="0.25">
      <c r="A39" s="55"/>
      <c r="B39" s="56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5" x14ac:dyDescent="0.25">
      <c r="A40" s="55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5" x14ac:dyDescent="0.25">
      <c r="A41" s="55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 t="s">
        <v>63</v>
      </c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5" x14ac:dyDescent="0.25">
      <c r="A42" s="55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6" t="s">
        <v>64</v>
      </c>
      <c r="O42" s="56"/>
      <c r="P42" s="56"/>
      <c r="Q42" s="56"/>
      <c r="R42" s="56"/>
      <c r="S42" s="56"/>
      <c r="T42" s="56"/>
      <c r="U42" s="56"/>
      <c r="V42" s="8"/>
      <c r="W42" s="8"/>
      <c r="X42" s="8"/>
      <c r="Y42" s="8"/>
      <c r="Z42" s="8"/>
    </row>
    <row r="43" spans="1:26" ht="15" x14ac:dyDescent="0.25">
      <c r="A43" s="55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5" x14ac:dyDescent="0.25">
      <c r="A44" s="55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</sheetData>
  <mergeCells count="18">
    <mergeCell ref="C7:H7"/>
    <mergeCell ref="C8:H8"/>
    <mergeCell ref="C1:H1"/>
    <mergeCell ref="C2:H2"/>
    <mergeCell ref="C4:H4"/>
    <mergeCell ref="C5:H5"/>
    <mergeCell ref="C6:H6"/>
    <mergeCell ref="C35:J35"/>
    <mergeCell ref="N35:U35"/>
    <mergeCell ref="A11:A13"/>
    <mergeCell ref="B11:B13"/>
    <mergeCell ref="C11:X11"/>
    <mergeCell ref="Y11:Y13"/>
    <mergeCell ref="Z11:Z13"/>
    <mergeCell ref="C12:L12"/>
    <mergeCell ref="N12:X12"/>
    <mergeCell ref="C34:J34"/>
    <mergeCell ref="N34:U34"/>
  </mergeCells>
  <pageMargins left="0.7" right="0.7" top="0.75" bottom="0.75" header="0.3" footer="0.3"/>
  <pageSetup paperSize="9" scale="43" orientation="landscape" r:id="rId1"/>
  <rowBreaks count="1" manualBreakCount="1">
    <brk id="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"/>
  <sheetViews>
    <sheetView zoomScaleNormal="100" workbookViewId="0">
      <selection activeCell="C4" sqref="C4:H8"/>
    </sheetView>
  </sheetViews>
  <sheetFormatPr defaultRowHeight="12.75" x14ac:dyDescent="0.2"/>
  <cols>
    <col min="1" max="1" width="4.7109375" customWidth="1"/>
    <col min="2" max="2" width="45.7109375" customWidth="1"/>
    <col min="3" max="10" width="5.28515625" customWidth="1"/>
    <col min="11" max="13" width="5.7109375" customWidth="1"/>
    <col min="14" max="23" width="5.28515625" customWidth="1"/>
    <col min="24" max="26" width="5.7109375" customWidth="1"/>
  </cols>
  <sheetData>
    <row r="1" spans="1:28" ht="18.75" customHeight="1" x14ac:dyDescent="0.2">
      <c r="A1" s="142"/>
      <c r="B1" s="1" t="s">
        <v>0</v>
      </c>
      <c r="C1" s="416" t="s">
        <v>1</v>
      </c>
      <c r="D1" s="416"/>
      <c r="E1" s="416"/>
      <c r="F1" s="416"/>
      <c r="G1" s="416"/>
      <c r="H1" s="416"/>
      <c r="I1" s="2"/>
      <c r="J1" s="2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8" ht="18.75" customHeight="1" x14ac:dyDescent="0.2">
      <c r="A2" s="142"/>
      <c r="B2" s="1" t="s">
        <v>2</v>
      </c>
      <c r="C2" s="416" t="s">
        <v>3</v>
      </c>
      <c r="D2" s="416"/>
      <c r="E2" s="416"/>
      <c r="F2" s="416"/>
      <c r="G2" s="416"/>
      <c r="H2" s="416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8" ht="18.75" customHeight="1" x14ac:dyDescent="0.2">
      <c r="A3" s="142"/>
      <c r="B3" s="1" t="s">
        <v>4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8" ht="18.75" customHeight="1" x14ac:dyDescent="0.2">
      <c r="A4" s="142"/>
      <c r="B4" s="1" t="s">
        <v>5</v>
      </c>
      <c r="C4" s="416" t="s">
        <v>6</v>
      </c>
      <c r="D4" s="416"/>
      <c r="E4" s="416"/>
      <c r="F4" s="416"/>
      <c r="G4" s="416"/>
      <c r="H4" s="41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8" ht="18.75" customHeight="1" x14ac:dyDescent="0.2">
      <c r="A5" s="142"/>
      <c r="B5" s="1" t="s">
        <v>7</v>
      </c>
      <c r="C5" s="416" t="s">
        <v>8</v>
      </c>
      <c r="D5" s="416"/>
      <c r="E5" s="416"/>
      <c r="F5" s="416"/>
      <c r="G5" s="416"/>
      <c r="H5" s="41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8" ht="18.75" customHeight="1" x14ac:dyDescent="0.2">
      <c r="A6" s="142"/>
      <c r="B6" s="1" t="s">
        <v>9</v>
      </c>
      <c r="C6" s="416" t="s">
        <v>142</v>
      </c>
      <c r="D6" s="416"/>
      <c r="E6" s="416"/>
      <c r="F6" s="416"/>
      <c r="G6" s="416"/>
      <c r="H6" s="416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8" ht="18.75" customHeight="1" x14ac:dyDescent="0.2">
      <c r="A7" s="142"/>
      <c r="B7" s="1" t="s">
        <v>10</v>
      </c>
      <c r="C7" s="417">
        <v>3</v>
      </c>
      <c r="D7" s="417"/>
      <c r="E7" s="417"/>
      <c r="F7" s="417"/>
      <c r="G7" s="417"/>
      <c r="H7" s="417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8" ht="18.75" customHeight="1" x14ac:dyDescent="0.2">
      <c r="A8" s="142"/>
      <c r="B8" s="1" t="s">
        <v>11</v>
      </c>
      <c r="C8" s="416" t="s">
        <v>12</v>
      </c>
      <c r="D8" s="416"/>
      <c r="E8" s="416"/>
      <c r="F8" s="416"/>
      <c r="G8" s="416"/>
      <c r="H8" s="416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8" ht="18.75" x14ac:dyDescent="0.2">
      <c r="A9" s="142"/>
      <c r="B9" s="6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8" ht="19.5" thickBot="1" x14ac:dyDescent="0.25">
      <c r="A10" s="5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8" ht="15.6" customHeight="1" thickBot="1" x14ac:dyDescent="0.25">
      <c r="A11" s="368" t="s">
        <v>13</v>
      </c>
      <c r="B11" s="368" t="s">
        <v>14</v>
      </c>
      <c r="C11" s="394" t="s">
        <v>15</v>
      </c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95"/>
      <c r="O11" s="395"/>
      <c r="P11" s="395"/>
      <c r="Q11" s="395"/>
      <c r="R11" s="395"/>
      <c r="S11" s="395"/>
      <c r="T11" s="395"/>
      <c r="U11" s="395"/>
      <c r="V11" s="395"/>
      <c r="W11" s="395"/>
      <c r="X11" s="396"/>
      <c r="Y11" s="371" t="s">
        <v>16</v>
      </c>
      <c r="Z11" s="374" t="s">
        <v>17</v>
      </c>
      <c r="AA11" s="374" t="s">
        <v>18</v>
      </c>
      <c r="AB11" s="391" t="s">
        <v>19</v>
      </c>
    </row>
    <row r="12" spans="1:28" ht="15.6" customHeight="1" thickBot="1" x14ac:dyDescent="0.25">
      <c r="A12" s="368"/>
      <c r="B12" s="368"/>
      <c r="C12" s="377" t="s">
        <v>89</v>
      </c>
      <c r="D12" s="378"/>
      <c r="E12" s="378"/>
      <c r="F12" s="378"/>
      <c r="G12" s="378"/>
      <c r="H12" s="378"/>
      <c r="I12" s="378"/>
      <c r="J12" s="378"/>
      <c r="K12" s="378"/>
      <c r="L12" s="378"/>
      <c r="M12" s="283"/>
      <c r="N12" s="378" t="s">
        <v>90</v>
      </c>
      <c r="O12" s="378"/>
      <c r="P12" s="378"/>
      <c r="Q12" s="378"/>
      <c r="R12" s="378"/>
      <c r="S12" s="378"/>
      <c r="T12" s="378"/>
      <c r="U12" s="378"/>
      <c r="V12" s="378"/>
      <c r="W12" s="378"/>
      <c r="X12" s="379"/>
      <c r="Y12" s="372"/>
      <c r="Z12" s="375"/>
      <c r="AA12" s="375"/>
      <c r="AB12" s="392"/>
    </row>
    <row r="13" spans="1:28" ht="114" customHeight="1" thickBot="1" x14ac:dyDescent="0.25">
      <c r="A13" s="316"/>
      <c r="B13" s="316"/>
      <c r="C13" s="251" t="s">
        <v>22</v>
      </c>
      <c r="D13" s="252" t="s">
        <v>23</v>
      </c>
      <c r="E13" s="252" t="s">
        <v>24</v>
      </c>
      <c r="F13" s="252" t="s">
        <v>25</v>
      </c>
      <c r="G13" s="252" t="s">
        <v>26</v>
      </c>
      <c r="H13" s="252" t="s">
        <v>27</v>
      </c>
      <c r="I13" s="252" t="s">
        <v>28</v>
      </c>
      <c r="J13" s="253" t="s">
        <v>29</v>
      </c>
      <c r="K13" s="254" t="s">
        <v>68</v>
      </c>
      <c r="L13" s="255" t="s">
        <v>31</v>
      </c>
      <c r="M13" s="254" t="s">
        <v>32</v>
      </c>
      <c r="N13" s="252" t="s">
        <v>22</v>
      </c>
      <c r="O13" s="252" t="s">
        <v>23</v>
      </c>
      <c r="P13" s="252" t="s">
        <v>24</v>
      </c>
      <c r="Q13" s="252" t="s">
        <v>25</v>
      </c>
      <c r="R13" s="252" t="s">
        <v>26</v>
      </c>
      <c r="S13" s="252" t="s">
        <v>27</v>
      </c>
      <c r="T13" s="252" t="s">
        <v>28</v>
      </c>
      <c r="U13" s="252" t="s">
        <v>33</v>
      </c>
      <c r="V13" s="254" t="s">
        <v>69</v>
      </c>
      <c r="W13" s="255" t="s">
        <v>31</v>
      </c>
      <c r="X13" s="268" t="s">
        <v>35</v>
      </c>
      <c r="Y13" s="373"/>
      <c r="Z13" s="376"/>
      <c r="AA13" s="376"/>
      <c r="AB13" s="393"/>
    </row>
    <row r="14" spans="1:28" ht="28.5" customHeight="1" x14ac:dyDescent="0.25">
      <c r="A14" s="233">
        <v>1</v>
      </c>
      <c r="B14" s="237" t="s">
        <v>91</v>
      </c>
      <c r="C14" s="422">
        <v>25</v>
      </c>
      <c r="D14" s="256"/>
      <c r="E14" s="256"/>
      <c r="F14" s="256">
        <v>15</v>
      </c>
      <c r="G14" s="256">
        <v>40</v>
      </c>
      <c r="H14" s="256"/>
      <c r="I14" s="256"/>
      <c r="J14" s="256">
        <v>70</v>
      </c>
      <c r="K14" s="256">
        <f>SUM(C14:I14)</f>
        <v>80</v>
      </c>
      <c r="L14" s="261">
        <v>7</v>
      </c>
      <c r="M14" s="266" t="s">
        <v>37</v>
      </c>
      <c r="N14" s="260"/>
      <c r="O14" s="256"/>
      <c r="P14" s="256"/>
      <c r="Q14" s="256"/>
      <c r="R14" s="256"/>
      <c r="S14" s="256"/>
      <c r="T14" s="256"/>
      <c r="U14" s="256"/>
      <c r="V14" s="256"/>
      <c r="W14" s="261"/>
      <c r="X14" s="269"/>
      <c r="Y14" s="275">
        <f>SUM(C14:I14)+SUM(N14:T14)</f>
        <v>80</v>
      </c>
      <c r="Z14" s="221">
        <f>Y14/25</f>
        <v>3.2</v>
      </c>
      <c r="AA14" s="225">
        <f>SUM(C14:J14)+SUM(N14:U14)</f>
        <v>150</v>
      </c>
      <c r="AB14" s="222">
        <f>SUM(L14+W14)</f>
        <v>7</v>
      </c>
    </row>
    <row r="15" spans="1:28" ht="28.5" customHeight="1" x14ac:dyDescent="0.25">
      <c r="A15" s="233">
        <v>2</v>
      </c>
      <c r="B15" s="250" t="s">
        <v>92</v>
      </c>
      <c r="C15" s="226">
        <v>10</v>
      </c>
      <c r="D15" s="227">
        <v>10</v>
      </c>
      <c r="E15" s="227"/>
      <c r="F15" s="227"/>
      <c r="G15" s="227">
        <v>40</v>
      </c>
      <c r="H15" s="227"/>
      <c r="I15" s="227"/>
      <c r="J15" s="227">
        <v>40</v>
      </c>
      <c r="K15" s="228">
        <f t="shared" ref="K15:K24" si="0">SUM(C15:I15)</f>
        <v>60</v>
      </c>
      <c r="L15" s="229">
        <v>4</v>
      </c>
      <c r="M15" s="230" t="s">
        <v>37</v>
      </c>
      <c r="N15" s="231"/>
      <c r="O15" s="228"/>
      <c r="P15" s="228"/>
      <c r="Q15" s="228"/>
      <c r="R15" s="228"/>
      <c r="S15" s="228"/>
      <c r="T15" s="228"/>
      <c r="U15" s="228"/>
      <c r="V15" s="228"/>
      <c r="W15" s="232"/>
      <c r="X15" s="270"/>
      <c r="Y15" s="275">
        <f t="shared" ref="Y15:Y28" si="1">SUM(C15:I15)+SUM(N15:T15)</f>
        <v>60</v>
      </c>
      <c r="Z15" s="232">
        <f t="shared" ref="Z15:Z24" si="2">Y15/25</f>
        <v>2.4</v>
      </c>
      <c r="AA15" s="233">
        <f t="shared" ref="AA15:AA24" si="3">SUM(C15:J15)+SUM(N15:U15)</f>
        <v>100</v>
      </c>
      <c r="AB15" s="234">
        <f t="shared" ref="AB15:AB24" si="4">SUM(L15+W15)</f>
        <v>4</v>
      </c>
    </row>
    <row r="16" spans="1:28" ht="28.5" customHeight="1" x14ac:dyDescent="0.25">
      <c r="A16" s="233">
        <v>3</v>
      </c>
      <c r="B16" s="237" t="s">
        <v>93</v>
      </c>
      <c r="C16" s="235">
        <f>15+15</f>
        <v>30</v>
      </c>
      <c r="D16" s="236">
        <v>15</v>
      </c>
      <c r="E16" s="236"/>
      <c r="F16" s="236"/>
      <c r="G16" s="236">
        <v>30</v>
      </c>
      <c r="H16" s="236"/>
      <c r="I16" s="236"/>
      <c r="J16" s="236">
        <v>75</v>
      </c>
      <c r="K16" s="228">
        <f t="shared" si="0"/>
        <v>75</v>
      </c>
      <c r="L16" s="232">
        <v>6</v>
      </c>
      <c r="M16" s="234" t="s">
        <v>37</v>
      </c>
      <c r="N16" s="231"/>
      <c r="O16" s="228"/>
      <c r="P16" s="228"/>
      <c r="Q16" s="228"/>
      <c r="R16" s="228"/>
      <c r="S16" s="228"/>
      <c r="T16" s="228"/>
      <c r="U16" s="228"/>
      <c r="V16" s="228"/>
      <c r="W16" s="232"/>
      <c r="X16" s="270"/>
      <c r="Y16" s="275">
        <f t="shared" si="1"/>
        <v>75</v>
      </c>
      <c r="Z16" s="232">
        <f t="shared" si="2"/>
        <v>3</v>
      </c>
      <c r="AA16" s="233">
        <f t="shared" si="3"/>
        <v>150</v>
      </c>
      <c r="AB16" s="234">
        <f t="shared" si="4"/>
        <v>6</v>
      </c>
    </row>
    <row r="17" spans="1:28" ht="28.5" customHeight="1" x14ac:dyDescent="0.25">
      <c r="A17" s="233">
        <v>4</v>
      </c>
      <c r="B17" s="237" t="s">
        <v>94</v>
      </c>
      <c r="C17" s="231"/>
      <c r="D17" s="228"/>
      <c r="E17" s="228"/>
      <c r="F17" s="228"/>
      <c r="G17" s="228"/>
      <c r="H17" s="228"/>
      <c r="I17" s="228"/>
      <c r="J17" s="228"/>
      <c r="K17" s="228"/>
      <c r="L17" s="232"/>
      <c r="M17" s="234"/>
      <c r="N17" s="231">
        <v>50</v>
      </c>
      <c r="O17" s="228">
        <v>50</v>
      </c>
      <c r="P17" s="228">
        <v>40</v>
      </c>
      <c r="Q17" s="228"/>
      <c r="R17" s="228"/>
      <c r="S17" s="228"/>
      <c r="T17" s="228"/>
      <c r="U17" s="228">
        <v>135</v>
      </c>
      <c r="V17" s="228">
        <f>SUM(N17:T17)</f>
        <v>140</v>
      </c>
      <c r="W17" s="232">
        <v>11</v>
      </c>
      <c r="X17" s="258" t="s">
        <v>37</v>
      </c>
      <c r="Y17" s="275">
        <f t="shared" si="1"/>
        <v>140</v>
      </c>
      <c r="Z17" s="232">
        <f t="shared" si="2"/>
        <v>5.6</v>
      </c>
      <c r="AA17" s="233">
        <f t="shared" si="3"/>
        <v>275</v>
      </c>
      <c r="AB17" s="234">
        <f t="shared" si="4"/>
        <v>11</v>
      </c>
    </row>
    <row r="18" spans="1:28" ht="28.5" customHeight="1" x14ac:dyDescent="0.25">
      <c r="A18" s="233">
        <v>5</v>
      </c>
      <c r="B18" s="237" t="s">
        <v>95</v>
      </c>
      <c r="C18" s="231">
        <f>25+10</f>
        <v>35</v>
      </c>
      <c r="D18" s="228"/>
      <c r="E18" s="228"/>
      <c r="F18" s="228"/>
      <c r="G18" s="228">
        <f>5+20</f>
        <v>25</v>
      </c>
      <c r="H18" s="228"/>
      <c r="I18" s="228"/>
      <c r="J18" s="228">
        <v>65</v>
      </c>
      <c r="K18" s="228">
        <f t="shared" ref="K18" si="5">SUM(C18:I18)</f>
        <v>60</v>
      </c>
      <c r="L18" s="232">
        <v>5</v>
      </c>
      <c r="M18" s="258" t="s">
        <v>37</v>
      </c>
      <c r="N18" s="231"/>
      <c r="O18" s="228"/>
      <c r="P18" s="228"/>
      <c r="Q18" s="228"/>
      <c r="R18" s="228"/>
      <c r="S18" s="228"/>
      <c r="T18" s="228"/>
      <c r="U18" s="228"/>
      <c r="V18" s="228"/>
      <c r="W18" s="232"/>
      <c r="X18" s="258"/>
      <c r="Y18" s="275">
        <f t="shared" si="1"/>
        <v>60</v>
      </c>
      <c r="Z18" s="232">
        <f t="shared" si="2"/>
        <v>2.4</v>
      </c>
      <c r="AA18" s="233">
        <f t="shared" si="3"/>
        <v>125</v>
      </c>
      <c r="AB18" s="234">
        <f t="shared" si="4"/>
        <v>5</v>
      </c>
    </row>
    <row r="19" spans="1:28" ht="28.5" customHeight="1" x14ac:dyDescent="0.25">
      <c r="A19" s="233">
        <v>6</v>
      </c>
      <c r="B19" s="237" t="s">
        <v>96</v>
      </c>
      <c r="C19" s="231"/>
      <c r="D19" s="228"/>
      <c r="E19" s="228"/>
      <c r="F19" s="228"/>
      <c r="G19" s="228"/>
      <c r="H19" s="228"/>
      <c r="I19" s="228"/>
      <c r="J19" s="228"/>
      <c r="K19" s="228"/>
      <c r="L19" s="232"/>
      <c r="M19" s="234"/>
      <c r="N19" s="231">
        <v>25</v>
      </c>
      <c r="O19" s="228">
        <v>20</v>
      </c>
      <c r="P19" s="228"/>
      <c r="Q19" s="228"/>
      <c r="R19" s="228">
        <v>20</v>
      </c>
      <c r="S19" s="228"/>
      <c r="T19" s="228"/>
      <c r="U19" s="228">
        <v>25</v>
      </c>
      <c r="V19" s="228">
        <f t="shared" ref="V19:V20" si="6">SUM(N19:T19)</f>
        <v>65</v>
      </c>
      <c r="W19" s="232">
        <v>3</v>
      </c>
      <c r="X19" s="234" t="s">
        <v>37</v>
      </c>
      <c r="Y19" s="275">
        <f t="shared" si="1"/>
        <v>65</v>
      </c>
      <c r="Z19" s="232">
        <f t="shared" si="2"/>
        <v>2.6</v>
      </c>
      <c r="AA19" s="233">
        <f t="shared" si="3"/>
        <v>90</v>
      </c>
      <c r="AB19" s="234">
        <f t="shared" si="4"/>
        <v>3</v>
      </c>
    </row>
    <row r="20" spans="1:28" ht="28.5" customHeight="1" x14ac:dyDescent="0.25">
      <c r="A20" s="219">
        <v>7</v>
      </c>
      <c r="B20" s="220" t="s">
        <v>97</v>
      </c>
      <c r="C20" s="231"/>
      <c r="D20" s="228"/>
      <c r="E20" s="228"/>
      <c r="F20" s="228"/>
      <c r="G20" s="228"/>
      <c r="H20" s="228"/>
      <c r="I20" s="228"/>
      <c r="J20" s="228"/>
      <c r="K20" s="228"/>
      <c r="L20" s="232"/>
      <c r="M20" s="234"/>
      <c r="N20" s="231">
        <v>15</v>
      </c>
      <c r="O20" s="228">
        <v>10</v>
      </c>
      <c r="P20" s="228"/>
      <c r="Q20" s="228"/>
      <c r="R20" s="228">
        <v>15</v>
      </c>
      <c r="S20" s="228"/>
      <c r="T20" s="228"/>
      <c r="U20" s="228">
        <v>10</v>
      </c>
      <c r="V20" s="228">
        <f t="shared" si="6"/>
        <v>40</v>
      </c>
      <c r="W20" s="232">
        <v>2</v>
      </c>
      <c r="X20" s="234" t="s">
        <v>39</v>
      </c>
      <c r="Y20" s="275">
        <f t="shared" si="1"/>
        <v>40</v>
      </c>
      <c r="Z20" s="232">
        <f t="shared" si="2"/>
        <v>1.6</v>
      </c>
      <c r="AA20" s="233">
        <f t="shared" si="3"/>
        <v>50</v>
      </c>
      <c r="AB20" s="234">
        <f t="shared" si="4"/>
        <v>2</v>
      </c>
    </row>
    <row r="21" spans="1:28" ht="28.5" customHeight="1" x14ac:dyDescent="0.25">
      <c r="A21" s="219">
        <v>8</v>
      </c>
      <c r="B21" s="220" t="s">
        <v>98</v>
      </c>
      <c r="C21" s="231"/>
      <c r="D21" s="228"/>
      <c r="E21" s="228"/>
      <c r="F21" s="228"/>
      <c r="G21" s="228"/>
      <c r="H21" s="228"/>
      <c r="I21" s="228"/>
      <c r="J21" s="228"/>
      <c r="K21" s="228"/>
      <c r="L21" s="232"/>
      <c r="M21" s="234"/>
      <c r="N21" s="223">
        <v>40</v>
      </c>
      <c r="O21" s="228"/>
      <c r="P21" s="228"/>
      <c r="Q21" s="228"/>
      <c r="R21" s="228">
        <v>40</v>
      </c>
      <c r="S21" s="228"/>
      <c r="T21" s="228"/>
      <c r="U21" s="228">
        <v>130</v>
      </c>
      <c r="V21" s="228">
        <f t="shared" ref="V21:V24" si="7">SUM(N21:T21)</f>
        <v>80</v>
      </c>
      <c r="W21" s="232">
        <v>7</v>
      </c>
      <c r="X21" s="258" t="s">
        <v>39</v>
      </c>
      <c r="Y21" s="275">
        <f t="shared" si="1"/>
        <v>80</v>
      </c>
      <c r="Z21" s="232">
        <f t="shared" si="2"/>
        <v>3.2</v>
      </c>
      <c r="AA21" s="233">
        <f t="shared" si="3"/>
        <v>210</v>
      </c>
      <c r="AB21" s="234">
        <f t="shared" si="4"/>
        <v>7</v>
      </c>
    </row>
    <row r="22" spans="1:28" ht="28.5" customHeight="1" x14ac:dyDescent="0.25">
      <c r="A22" s="418">
        <v>9</v>
      </c>
      <c r="B22" s="419" t="s">
        <v>138</v>
      </c>
      <c r="C22" s="231">
        <v>15</v>
      </c>
      <c r="D22" s="228">
        <v>15</v>
      </c>
      <c r="E22" s="228"/>
      <c r="F22" s="228"/>
      <c r="G22" s="228">
        <v>20</v>
      </c>
      <c r="H22" s="228"/>
      <c r="I22" s="228"/>
      <c r="J22" s="228">
        <v>10</v>
      </c>
      <c r="K22" s="228">
        <f t="shared" si="0"/>
        <v>50</v>
      </c>
      <c r="L22" s="232">
        <v>3</v>
      </c>
      <c r="M22" s="234" t="s">
        <v>39</v>
      </c>
      <c r="N22" s="231"/>
      <c r="O22" s="228"/>
      <c r="P22" s="228"/>
      <c r="Q22" s="228"/>
      <c r="R22" s="228"/>
      <c r="S22" s="228"/>
      <c r="T22" s="228"/>
      <c r="U22" s="228"/>
      <c r="V22" s="228"/>
      <c r="W22" s="232"/>
      <c r="X22" s="258"/>
      <c r="Y22" s="275">
        <f t="shared" si="1"/>
        <v>50</v>
      </c>
      <c r="Z22" s="232">
        <f t="shared" si="2"/>
        <v>2</v>
      </c>
      <c r="AA22" s="233">
        <f t="shared" si="3"/>
        <v>60</v>
      </c>
      <c r="AB22" s="234">
        <f t="shared" si="4"/>
        <v>3</v>
      </c>
    </row>
    <row r="23" spans="1:28" ht="28.5" customHeight="1" x14ac:dyDescent="0.25">
      <c r="A23" s="219">
        <v>10</v>
      </c>
      <c r="B23" s="237" t="s">
        <v>99</v>
      </c>
      <c r="C23" s="231">
        <v>15</v>
      </c>
      <c r="D23" s="228">
        <v>10</v>
      </c>
      <c r="E23" s="228"/>
      <c r="F23" s="228"/>
      <c r="G23" s="228"/>
      <c r="H23" s="228"/>
      <c r="I23" s="228"/>
      <c r="J23" s="228">
        <v>20</v>
      </c>
      <c r="K23" s="228">
        <f t="shared" si="0"/>
        <v>25</v>
      </c>
      <c r="L23" s="232">
        <v>3</v>
      </c>
      <c r="M23" s="234"/>
      <c r="N23" s="231">
        <v>15</v>
      </c>
      <c r="O23" s="228">
        <v>20</v>
      </c>
      <c r="P23" s="228"/>
      <c r="Q23" s="228"/>
      <c r="R23" s="228"/>
      <c r="S23" s="228"/>
      <c r="T23" s="228"/>
      <c r="U23" s="228">
        <v>20</v>
      </c>
      <c r="V23" s="228">
        <f t="shared" si="7"/>
        <v>35</v>
      </c>
      <c r="W23" s="232">
        <v>1</v>
      </c>
      <c r="X23" s="258" t="s">
        <v>39</v>
      </c>
      <c r="Y23" s="275">
        <f t="shared" si="1"/>
        <v>60</v>
      </c>
      <c r="Z23" s="232">
        <f t="shared" si="2"/>
        <v>2.4</v>
      </c>
      <c r="AA23" s="233">
        <f t="shared" si="3"/>
        <v>100</v>
      </c>
      <c r="AB23" s="234">
        <f t="shared" si="4"/>
        <v>4</v>
      </c>
    </row>
    <row r="24" spans="1:28" ht="28.5" customHeight="1" x14ac:dyDescent="0.25">
      <c r="A24" s="233">
        <v>11</v>
      </c>
      <c r="B24" s="237" t="s">
        <v>81</v>
      </c>
      <c r="C24" s="231"/>
      <c r="D24" s="228">
        <v>15</v>
      </c>
      <c r="E24" s="228"/>
      <c r="F24" s="228">
        <v>15</v>
      </c>
      <c r="G24" s="228"/>
      <c r="H24" s="228"/>
      <c r="I24" s="228"/>
      <c r="J24" s="228">
        <v>10</v>
      </c>
      <c r="K24" s="228">
        <f t="shared" si="0"/>
        <v>30</v>
      </c>
      <c r="L24" s="232">
        <v>2</v>
      </c>
      <c r="M24" s="234" t="s">
        <v>39</v>
      </c>
      <c r="N24" s="231"/>
      <c r="O24" s="228"/>
      <c r="P24" s="228"/>
      <c r="Q24" s="228">
        <v>20</v>
      </c>
      <c r="R24" s="228"/>
      <c r="S24" s="228"/>
      <c r="T24" s="228"/>
      <c r="U24" s="228">
        <v>30</v>
      </c>
      <c r="V24" s="228">
        <f t="shared" si="7"/>
        <v>20</v>
      </c>
      <c r="W24" s="232">
        <v>1</v>
      </c>
      <c r="X24" s="258" t="s">
        <v>39</v>
      </c>
      <c r="Y24" s="275">
        <f t="shared" si="1"/>
        <v>50</v>
      </c>
      <c r="Z24" s="267">
        <f t="shared" si="2"/>
        <v>2</v>
      </c>
      <c r="AA24" s="239">
        <f t="shared" si="3"/>
        <v>90</v>
      </c>
      <c r="AB24" s="238">
        <f t="shared" si="4"/>
        <v>3</v>
      </c>
    </row>
    <row r="25" spans="1:28" ht="28.5" customHeight="1" x14ac:dyDescent="0.25">
      <c r="A25" s="32"/>
      <c r="B25" s="130" t="s">
        <v>141</v>
      </c>
      <c r="C25" s="29"/>
      <c r="D25" s="420">
        <v>15</v>
      </c>
      <c r="E25" s="420"/>
      <c r="F25" s="421">
        <v>15</v>
      </c>
      <c r="G25" s="27"/>
      <c r="H25" s="27"/>
      <c r="I25" s="27"/>
      <c r="J25" s="27"/>
      <c r="K25" s="72">
        <f>SUM(C25:J25)</f>
        <v>30</v>
      </c>
      <c r="L25" s="75"/>
      <c r="M25" s="76" t="s">
        <v>39</v>
      </c>
      <c r="N25" s="29"/>
      <c r="O25" s="27"/>
      <c r="P25" s="27"/>
      <c r="Q25" s="420"/>
      <c r="R25" s="27"/>
      <c r="S25" s="27"/>
      <c r="T25" s="27"/>
      <c r="U25" s="27"/>
      <c r="V25" s="27"/>
      <c r="W25" s="25"/>
      <c r="X25" s="25"/>
      <c r="Y25" s="275"/>
      <c r="Z25" s="267"/>
      <c r="AA25" s="239"/>
      <c r="AB25" s="238"/>
    </row>
    <row r="26" spans="1:28" ht="28.5" customHeight="1" x14ac:dyDescent="0.25">
      <c r="A26" s="32"/>
      <c r="B26" s="130" t="s">
        <v>100</v>
      </c>
      <c r="C26" s="29"/>
      <c r="D26" s="27"/>
      <c r="E26" s="27"/>
      <c r="F26" s="2"/>
      <c r="G26" s="27"/>
      <c r="H26" s="27"/>
      <c r="I26" s="27"/>
      <c r="J26" s="27"/>
      <c r="K26" s="72"/>
      <c r="L26" s="75"/>
      <c r="M26" s="76"/>
      <c r="N26" s="29"/>
      <c r="O26" s="27"/>
      <c r="P26" s="27"/>
      <c r="Q26" s="421">
        <v>20</v>
      </c>
      <c r="R26" s="27"/>
      <c r="S26" s="27"/>
      <c r="T26" s="27"/>
      <c r="U26" s="27"/>
      <c r="V26" s="27"/>
      <c r="W26" s="25"/>
      <c r="X26" s="25" t="s">
        <v>39</v>
      </c>
      <c r="Y26" s="275"/>
      <c r="Z26" s="267"/>
      <c r="AA26" s="239"/>
      <c r="AB26" s="238"/>
    </row>
    <row r="27" spans="1:28" ht="28.5" customHeight="1" thickBot="1" x14ac:dyDescent="0.3">
      <c r="A27" s="233">
        <v>12</v>
      </c>
      <c r="B27" s="237" t="s">
        <v>101</v>
      </c>
      <c r="C27" s="257"/>
      <c r="D27" s="259"/>
      <c r="E27" s="259"/>
      <c r="F27" s="259"/>
      <c r="G27" s="259"/>
      <c r="H27" s="259"/>
      <c r="I27" s="259"/>
      <c r="J27" s="259"/>
      <c r="K27" s="259"/>
      <c r="L27" s="264"/>
      <c r="M27" s="265"/>
      <c r="N27" s="262"/>
      <c r="O27" s="263"/>
      <c r="P27" s="263"/>
      <c r="Q27" s="263"/>
      <c r="R27" s="263"/>
      <c r="S27" s="264">
        <v>160</v>
      </c>
      <c r="T27" s="263"/>
      <c r="U27" s="263"/>
      <c r="V27" s="259">
        <f>SUM(N27:U27)</f>
        <v>160</v>
      </c>
      <c r="W27" s="264">
        <v>5</v>
      </c>
      <c r="X27" s="271" t="s">
        <v>39</v>
      </c>
      <c r="Y27" s="275">
        <f>SUM(C27:I27)+SUM(N27:T27)</f>
        <v>160</v>
      </c>
      <c r="Z27" s="267">
        <f>Y27/25</f>
        <v>6.4</v>
      </c>
      <c r="AA27" s="239">
        <f>SUM(C27:J27)+SUM(N27:U27)</f>
        <v>160</v>
      </c>
      <c r="AB27" s="238">
        <f>SUM(L27+W27)</f>
        <v>5</v>
      </c>
    </row>
    <row r="28" spans="1:28" ht="28.5" customHeight="1" thickBot="1" x14ac:dyDescent="0.3">
      <c r="A28" s="240"/>
      <c r="B28" s="241" t="s">
        <v>57</v>
      </c>
      <c r="C28" s="242">
        <f>SUM(C14:C24)</f>
        <v>130</v>
      </c>
      <c r="D28" s="243">
        <f>SUM(D14:D25)</f>
        <v>80</v>
      </c>
      <c r="E28" s="243">
        <f t="shared" ref="E28:K28" si="8">SUM(E14:E24)</f>
        <v>0</v>
      </c>
      <c r="F28" s="243">
        <f t="shared" si="8"/>
        <v>30</v>
      </c>
      <c r="G28" s="243">
        <f t="shared" si="8"/>
        <v>155</v>
      </c>
      <c r="H28" s="243">
        <f t="shared" si="8"/>
        <v>0</v>
      </c>
      <c r="I28" s="243">
        <f t="shared" si="8"/>
        <v>0</v>
      </c>
      <c r="J28" s="243">
        <f t="shared" si="8"/>
        <v>290</v>
      </c>
      <c r="K28" s="243">
        <f t="shared" si="8"/>
        <v>380</v>
      </c>
      <c r="L28" s="243">
        <f>SUM(L14:L27)</f>
        <v>30</v>
      </c>
      <c r="M28" s="244"/>
      <c r="N28" s="242">
        <f>SUM(N14:N24)</f>
        <v>145</v>
      </c>
      <c r="O28" s="243">
        <f>SUM(O14:O24)</f>
        <v>100</v>
      </c>
      <c r="P28" s="243">
        <f>SUM(P14:P24)</f>
        <v>40</v>
      </c>
      <c r="Q28" s="243">
        <f>SUM(Q14:Q24)</f>
        <v>20</v>
      </c>
      <c r="R28" s="243">
        <f>SUM(R14:R24)</f>
        <v>75</v>
      </c>
      <c r="S28" s="243">
        <f>SUM(S14:S27)</f>
        <v>160</v>
      </c>
      <c r="T28" s="243">
        <f>SUM(T14:T24)</f>
        <v>0</v>
      </c>
      <c r="U28" s="243">
        <f>SUM(U14:U24)</f>
        <v>350</v>
      </c>
      <c r="V28" s="243">
        <f>SUM(V14:V27)</f>
        <v>540</v>
      </c>
      <c r="W28" s="243">
        <f>SUM(W14:W27)</f>
        <v>30</v>
      </c>
      <c r="X28" s="244"/>
      <c r="Y28" s="224">
        <f t="shared" si="1"/>
        <v>935</v>
      </c>
      <c r="Z28" s="272">
        <f>SUM(Z14:Z27)</f>
        <v>36.799999999999997</v>
      </c>
      <c r="AA28" s="273">
        <f>SUM(AA14:AA27)</f>
        <v>1560</v>
      </c>
      <c r="AB28" s="274">
        <f>SUM(AB14:AB27)</f>
        <v>60</v>
      </c>
    </row>
    <row r="29" spans="1:28" ht="28.5" customHeight="1" x14ac:dyDescent="0.25">
      <c r="A29" s="245"/>
      <c r="B29" s="246" t="s">
        <v>58</v>
      </c>
      <c r="C29" s="397">
        <f>SUM(C28:J28)</f>
        <v>685</v>
      </c>
      <c r="D29" s="398"/>
      <c r="E29" s="398"/>
      <c r="F29" s="398"/>
      <c r="G29" s="398"/>
      <c r="H29" s="398"/>
      <c r="I29" s="398"/>
      <c r="J29" s="398"/>
      <c r="K29" s="398"/>
      <c r="L29" s="398"/>
      <c r="M29" s="399"/>
      <c r="N29" s="400">
        <f>SUM(N28:U28)</f>
        <v>890</v>
      </c>
      <c r="O29" s="401"/>
      <c r="P29" s="401"/>
      <c r="Q29" s="401"/>
      <c r="R29" s="401"/>
      <c r="S29" s="401"/>
      <c r="T29" s="401"/>
      <c r="U29" s="401"/>
      <c r="V29" s="401" t="s">
        <v>102</v>
      </c>
      <c r="W29" s="401"/>
      <c r="X29" s="402"/>
      <c r="Y29" s="382">
        <f>N29+C29</f>
        <v>1575</v>
      </c>
      <c r="Z29" s="383"/>
      <c r="AA29" s="383"/>
      <c r="AB29" s="384"/>
    </row>
    <row r="30" spans="1:28" ht="28.5" customHeight="1" x14ac:dyDescent="0.25">
      <c r="A30" s="245"/>
      <c r="B30" s="247" t="s">
        <v>103</v>
      </c>
      <c r="C30" s="403">
        <f>SUM(C28:I28)</f>
        <v>395</v>
      </c>
      <c r="D30" s="404"/>
      <c r="E30" s="404"/>
      <c r="F30" s="404"/>
      <c r="G30" s="404"/>
      <c r="H30" s="404"/>
      <c r="I30" s="404"/>
      <c r="J30" s="404"/>
      <c r="K30" s="404"/>
      <c r="L30" s="404"/>
      <c r="M30" s="405"/>
      <c r="N30" s="406">
        <f>SUM(V17:V27)</f>
        <v>540</v>
      </c>
      <c r="O30" s="407"/>
      <c r="P30" s="407"/>
      <c r="Q30" s="407"/>
      <c r="R30" s="407"/>
      <c r="S30" s="407"/>
      <c r="T30" s="407"/>
      <c r="U30" s="407"/>
      <c r="V30" s="407" t="s">
        <v>102</v>
      </c>
      <c r="W30" s="407"/>
      <c r="X30" s="408"/>
      <c r="Y30" s="385">
        <f>N30+C30</f>
        <v>935</v>
      </c>
      <c r="Z30" s="386"/>
      <c r="AA30" s="386"/>
      <c r="AB30" s="387"/>
    </row>
    <row r="31" spans="1:28" ht="28.5" customHeight="1" thickBot="1" x14ac:dyDescent="0.3">
      <c r="A31" s="248"/>
      <c r="B31" s="249" t="s">
        <v>104</v>
      </c>
      <c r="C31" s="409">
        <f>SUM(D28:G28)</f>
        <v>265</v>
      </c>
      <c r="D31" s="410"/>
      <c r="E31" s="410"/>
      <c r="F31" s="410"/>
      <c r="G31" s="410"/>
      <c r="H31" s="410"/>
      <c r="I31" s="410"/>
      <c r="J31" s="410"/>
      <c r="K31" s="410"/>
      <c r="L31" s="410"/>
      <c r="M31" s="411"/>
      <c r="N31" s="380">
        <f>SUM(O28:R28)</f>
        <v>235</v>
      </c>
      <c r="O31" s="381"/>
      <c r="P31" s="381"/>
      <c r="Q31" s="381"/>
      <c r="R31" s="381"/>
      <c r="S31" s="381"/>
      <c r="T31" s="381"/>
      <c r="U31" s="381"/>
      <c r="V31" s="381" t="s">
        <v>105</v>
      </c>
      <c r="W31" s="381"/>
      <c r="X31" s="412"/>
      <c r="Y31" s="388">
        <f>N31+C31</f>
        <v>500</v>
      </c>
      <c r="Z31" s="389"/>
      <c r="AA31" s="389"/>
      <c r="AB31" s="390"/>
    </row>
    <row r="32" spans="1:28" ht="28.5" customHeight="1" thickBot="1" x14ac:dyDescent="0.25">
      <c r="A32" s="53"/>
      <c r="B32" s="54" t="s">
        <v>60</v>
      </c>
      <c r="C32" s="365">
        <f>C31-J30</f>
        <v>265</v>
      </c>
      <c r="D32" s="366"/>
      <c r="E32" s="366"/>
      <c r="F32" s="366"/>
      <c r="G32" s="366"/>
      <c r="H32" s="366"/>
      <c r="I32" s="366"/>
      <c r="J32" s="367"/>
      <c r="K32" s="35"/>
      <c r="L32" s="35"/>
      <c r="M32" s="35"/>
      <c r="N32" s="365">
        <f>N31-U30</f>
        <v>235</v>
      </c>
      <c r="O32" s="366"/>
      <c r="P32" s="366"/>
      <c r="Q32" s="366"/>
      <c r="R32" s="366"/>
      <c r="S32" s="366"/>
      <c r="T32" s="366"/>
      <c r="U32" s="367"/>
      <c r="V32" s="35"/>
      <c r="W32" s="35"/>
      <c r="X32" s="35"/>
      <c r="Y32" s="21"/>
      <c r="Z32" s="48"/>
    </row>
    <row r="33" spans="1:26" ht="15" x14ac:dyDescent="0.25">
      <c r="A33" s="55"/>
      <c r="B33" s="56" t="s">
        <v>62</v>
      </c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8"/>
    </row>
    <row r="34" spans="1:26" ht="15" x14ac:dyDescent="0.25">
      <c r="A34" s="55"/>
      <c r="B34" s="56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5" x14ac:dyDescent="0.25">
      <c r="A35" s="55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5" x14ac:dyDescent="0.25">
      <c r="A36" s="55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5" x14ac:dyDescent="0.25">
      <c r="A37" s="55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5" x14ac:dyDescent="0.25">
      <c r="A38" s="55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 t="s">
        <v>63</v>
      </c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5" x14ac:dyDescent="0.25">
      <c r="A39" s="55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56" t="s">
        <v>64</v>
      </c>
      <c r="O39" s="56"/>
      <c r="P39" s="56"/>
      <c r="Q39" s="56"/>
      <c r="R39" s="56"/>
      <c r="S39" s="56"/>
      <c r="T39" s="56"/>
      <c r="U39" s="56"/>
      <c r="V39" s="8"/>
      <c r="W39" s="8"/>
      <c r="X39" s="8"/>
      <c r="Y39" s="8"/>
      <c r="Z39" s="8"/>
    </row>
    <row r="40" spans="1:26" ht="15" x14ac:dyDescent="0.25">
      <c r="A40" s="55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5" x14ac:dyDescent="0.25">
      <c r="A41" s="55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</sheetData>
  <mergeCells count="30">
    <mergeCell ref="C7:H7"/>
    <mergeCell ref="C8:H8"/>
    <mergeCell ref="C1:H1"/>
    <mergeCell ref="C2:H2"/>
    <mergeCell ref="C4:H4"/>
    <mergeCell ref="C5:H5"/>
    <mergeCell ref="C6:H6"/>
    <mergeCell ref="C32:J32"/>
    <mergeCell ref="N32:U32"/>
    <mergeCell ref="A11:A13"/>
    <mergeCell ref="B11:B13"/>
    <mergeCell ref="C11:X11"/>
    <mergeCell ref="C29:M29"/>
    <mergeCell ref="N29:U29"/>
    <mergeCell ref="V29:X29"/>
    <mergeCell ref="C30:M30"/>
    <mergeCell ref="N30:U30"/>
    <mergeCell ref="V30:X30"/>
    <mergeCell ref="C31:M31"/>
    <mergeCell ref="V31:X31"/>
    <mergeCell ref="Y11:Y13"/>
    <mergeCell ref="Z11:Z13"/>
    <mergeCell ref="C12:L12"/>
    <mergeCell ref="N12:X12"/>
    <mergeCell ref="N31:U31"/>
    <mergeCell ref="Y29:AB29"/>
    <mergeCell ref="Y30:AB30"/>
    <mergeCell ref="Y31:AB31"/>
    <mergeCell ref="AA11:AA13"/>
    <mergeCell ref="AB11:AB13"/>
  </mergeCells>
  <pageMargins left="0.7" right="0.7" top="0.75" bottom="0.75" header="0.3" footer="0.3"/>
  <pageSetup paperSize="9" scale="40" orientation="landscape" r:id="rId1"/>
  <rowBreaks count="1" manualBreakCount="1">
    <brk id="3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topLeftCell="B1" zoomScaleNormal="100" workbookViewId="0">
      <selection activeCell="C4" sqref="C4:H8"/>
    </sheetView>
  </sheetViews>
  <sheetFormatPr defaultRowHeight="12.75" x14ac:dyDescent="0.2"/>
  <cols>
    <col min="1" max="1" width="4.7109375" style="99" customWidth="1"/>
    <col min="2" max="2" width="45.7109375" customWidth="1"/>
    <col min="3" max="10" width="5.28515625" customWidth="1"/>
    <col min="11" max="13" width="5.7109375" customWidth="1"/>
    <col min="14" max="23" width="5.28515625" customWidth="1"/>
    <col min="24" max="26" width="5.7109375" customWidth="1"/>
  </cols>
  <sheetData>
    <row r="1" spans="1:26" ht="18.75" customHeight="1" x14ac:dyDescent="0.2">
      <c r="A1" s="148"/>
      <c r="B1" s="1" t="s">
        <v>0</v>
      </c>
      <c r="C1" s="416" t="s">
        <v>1</v>
      </c>
      <c r="D1" s="416"/>
      <c r="E1" s="416"/>
      <c r="F1" s="416"/>
      <c r="G1" s="416"/>
      <c r="H1" s="416"/>
      <c r="I1" s="2"/>
      <c r="J1" s="2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.75" customHeight="1" x14ac:dyDescent="0.2">
      <c r="A2" s="148"/>
      <c r="B2" s="1" t="s">
        <v>2</v>
      </c>
      <c r="C2" s="416" t="s">
        <v>3</v>
      </c>
      <c r="D2" s="416"/>
      <c r="E2" s="416"/>
      <c r="F2" s="416"/>
      <c r="G2" s="416"/>
      <c r="H2" s="416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.75" customHeight="1" x14ac:dyDescent="0.2">
      <c r="A3" s="148"/>
      <c r="B3" s="1" t="s">
        <v>4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customHeight="1" x14ac:dyDescent="0.2">
      <c r="A4" s="148"/>
      <c r="B4" s="1" t="s">
        <v>5</v>
      </c>
      <c r="C4" s="416" t="s">
        <v>6</v>
      </c>
      <c r="D4" s="416"/>
      <c r="E4" s="416"/>
      <c r="F4" s="416"/>
      <c r="G4" s="416"/>
      <c r="H4" s="41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.75" customHeight="1" x14ac:dyDescent="0.2">
      <c r="A5" s="148"/>
      <c r="B5" s="1" t="s">
        <v>7</v>
      </c>
      <c r="C5" s="416" t="s">
        <v>8</v>
      </c>
      <c r="D5" s="416"/>
      <c r="E5" s="416"/>
      <c r="F5" s="416"/>
      <c r="G5" s="416"/>
      <c r="H5" s="41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.75" customHeight="1" x14ac:dyDescent="0.2">
      <c r="A6" s="148"/>
      <c r="B6" s="1" t="s">
        <v>9</v>
      </c>
      <c r="C6" s="416" t="s">
        <v>142</v>
      </c>
      <c r="D6" s="416"/>
      <c r="E6" s="416"/>
      <c r="F6" s="416"/>
      <c r="G6" s="416"/>
      <c r="H6" s="416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8.75" customHeight="1" x14ac:dyDescent="0.2">
      <c r="A7" s="148"/>
      <c r="B7" s="1" t="s">
        <v>10</v>
      </c>
      <c r="C7" s="417">
        <v>4</v>
      </c>
      <c r="D7" s="417"/>
      <c r="E7" s="417"/>
      <c r="F7" s="417"/>
      <c r="G7" s="417"/>
      <c r="H7" s="417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8.75" customHeight="1" x14ac:dyDescent="0.2">
      <c r="A8" s="148"/>
      <c r="B8" s="1" t="s">
        <v>11</v>
      </c>
      <c r="C8" s="416" t="s">
        <v>12</v>
      </c>
      <c r="D8" s="416"/>
      <c r="E8" s="416"/>
      <c r="F8" s="416"/>
      <c r="G8" s="416"/>
      <c r="H8" s="416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8.75" x14ac:dyDescent="0.2">
      <c r="A9" s="148"/>
      <c r="B9" s="6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9.5" thickBot="1" x14ac:dyDescent="0.25">
      <c r="A10" s="148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7"/>
    </row>
    <row r="11" spans="1:26" ht="15.6" customHeight="1" thickBot="1" x14ac:dyDescent="0.25">
      <c r="A11" s="368" t="s">
        <v>13</v>
      </c>
      <c r="B11" s="368" t="s">
        <v>14</v>
      </c>
      <c r="C11" s="369" t="s">
        <v>15</v>
      </c>
      <c r="D11" s="370"/>
      <c r="E11" s="370"/>
      <c r="F11" s="370"/>
      <c r="G11" s="370"/>
      <c r="H11" s="370"/>
      <c r="I11" s="370"/>
      <c r="J11" s="370"/>
      <c r="K11" s="370"/>
      <c r="L11" s="370"/>
      <c r="M11" s="370"/>
      <c r="N11" s="370"/>
      <c r="O11" s="370"/>
      <c r="P11" s="370"/>
      <c r="Q11" s="370"/>
      <c r="R11" s="370"/>
      <c r="S11" s="370"/>
      <c r="T11" s="370"/>
      <c r="U11" s="370"/>
      <c r="V11" s="370"/>
      <c r="W11" s="370"/>
      <c r="X11" s="370"/>
      <c r="Y11" s="352" t="s">
        <v>65</v>
      </c>
      <c r="Z11" s="355" t="s">
        <v>19</v>
      </c>
    </row>
    <row r="12" spans="1:26" ht="15.6" customHeight="1" thickBot="1" x14ac:dyDescent="0.25">
      <c r="A12" s="368"/>
      <c r="B12" s="368"/>
      <c r="C12" s="357" t="s">
        <v>106</v>
      </c>
      <c r="D12" s="358"/>
      <c r="E12" s="358"/>
      <c r="F12" s="358"/>
      <c r="G12" s="358"/>
      <c r="H12" s="358"/>
      <c r="I12" s="358"/>
      <c r="J12" s="358"/>
      <c r="K12" s="358"/>
      <c r="L12" s="358"/>
      <c r="M12" s="280"/>
      <c r="N12" s="359" t="s">
        <v>107</v>
      </c>
      <c r="O12" s="358"/>
      <c r="P12" s="358"/>
      <c r="Q12" s="358"/>
      <c r="R12" s="358"/>
      <c r="S12" s="358"/>
      <c r="T12" s="358"/>
      <c r="U12" s="359"/>
      <c r="V12" s="358"/>
      <c r="W12" s="358"/>
      <c r="X12" s="358"/>
      <c r="Y12" s="353"/>
      <c r="Z12" s="356"/>
    </row>
    <row r="13" spans="1:26" ht="114" customHeight="1" thickBot="1" x14ac:dyDescent="0.25">
      <c r="A13" s="368"/>
      <c r="B13" s="368"/>
      <c r="C13" s="10" t="s">
        <v>22</v>
      </c>
      <c r="D13" s="11" t="s">
        <v>23</v>
      </c>
      <c r="E13" s="11" t="s">
        <v>24</v>
      </c>
      <c r="F13" s="11" t="s">
        <v>25</v>
      </c>
      <c r="G13" s="11" t="s">
        <v>26</v>
      </c>
      <c r="H13" s="11" t="s">
        <v>27</v>
      </c>
      <c r="I13" s="11" t="s">
        <v>28</v>
      </c>
      <c r="J13" s="12" t="s">
        <v>29</v>
      </c>
      <c r="K13" s="279" t="s">
        <v>68</v>
      </c>
      <c r="L13" s="13" t="s">
        <v>31</v>
      </c>
      <c r="M13" s="14" t="s">
        <v>32</v>
      </c>
      <c r="N13" s="11" t="s">
        <v>22</v>
      </c>
      <c r="O13" s="10" t="s">
        <v>23</v>
      </c>
      <c r="P13" s="11" t="s">
        <v>24</v>
      </c>
      <c r="Q13" s="11" t="s">
        <v>25</v>
      </c>
      <c r="R13" s="11" t="s">
        <v>26</v>
      </c>
      <c r="S13" s="11" t="s">
        <v>27</v>
      </c>
      <c r="T13" s="11" t="s">
        <v>28</v>
      </c>
      <c r="U13" s="11" t="s">
        <v>33</v>
      </c>
      <c r="V13" s="279" t="s">
        <v>69</v>
      </c>
      <c r="W13" s="13" t="s">
        <v>31</v>
      </c>
      <c r="X13" s="14" t="s">
        <v>35</v>
      </c>
      <c r="Y13" s="354"/>
      <c r="Z13" s="356"/>
    </row>
    <row r="14" spans="1:26" ht="28.5" customHeight="1" thickBot="1" x14ac:dyDescent="0.25">
      <c r="A14" s="92">
        <v>1</v>
      </c>
      <c r="B14" s="15" t="s">
        <v>108</v>
      </c>
      <c r="C14" s="80">
        <v>30</v>
      </c>
      <c r="D14" s="17"/>
      <c r="E14" s="17"/>
      <c r="F14" s="17">
        <v>24</v>
      </c>
      <c r="G14" s="17">
        <v>36</v>
      </c>
      <c r="H14" s="17"/>
      <c r="I14" s="17"/>
      <c r="J14" s="17"/>
      <c r="K14" s="17">
        <f>SUM(C14:J14)</f>
        <v>90</v>
      </c>
      <c r="L14" s="18">
        <v>9</v>
      </c>
      <c r="M14" s="20" t="s">
        <v>37</v>
      </c>
      <c r="N14" s="16"/>
      <c r="O14" s="17"/>
      <c r="P14" s="17"/>
      <c r="Q14" s="17"/>
      <c r="R14" s="17"/>
      <c r="S14" s="17"/>
      <c r="T14" s="17"/>
      <c r="U14" s="17"/>
      <c r="V14" s="17"/>
      <c r="W14" s="18"/>
      <c r="X14" s="19"/>
      <c r="Y14" s="21">
        <f t="shared" ref="Y14:Y19" si="0">SUM(C14:J14)+SUM(N14:U14)</f>
        <v>90</v>
      </c>
      <c r="Z14" s="64">
        <f t="shared" ref="Z14:Z21" si="1">SUM(L14+W14)</f>
        <v>9</v>
      </c>
    </row>
    <row r="15" spans="1:26" ht="28.5" customHeight="1" thickBot="1" x14ac:dyDescent="0.25">
      <c r="A15" s="93">
        <v>2</v>
      </c>
      <c r="B15" s="22" t="s">
        <v>99</v>
      </c>
      <c r="C15" s="81">
        <v>10</v>
      </c>
      <c r="D15" s="24"/>
      <c r="E15" s="24"/>
      <c r="F15" s="24">
        <v>20</v>
      </c>
      <c r="G15" s="24"/>
      <c r="H15" s="24"/>
      <c r="I15" s="24"/>
      <c r="J15" s="24"/>
      <c r="K15" s="24">
        <f>SUM(C15:J15)</f>
        <v>30</v>
      </c>
      <c r="L15" s="25">
        <v>2</v>
      </c>
      <c r="M15" s="28" t="s">
        <v>39</v>
      </c>
      <c r="N15" s="23"/>
      <c r="O15" s="24"/>
      <c r="P15" s="24"/>
      <c r="Q15" s="24"/>
      <c r="R15" s="24"/>
      <c r="S15" s="24"/>
      <c r="T15" s="24"/>
      <c r="U15" s="24"/>
      <c r="V15" s="27"/>
      <c r="W15" s="25"/>
      <c r="X15" s="26"/>
      <c r="Y15" s="21">
        <f t="shared" si="0"/>
        <v>30</v>
      </c>
      <c r="Z15" s="64">
        <f t="shared" si="1"/>
        <v>2</v>
      </c>
    </row>
    <row r="16" spans="1:26" ht="28.5" customHeight="1" thickBot="1" x14ac:dyDescent="0.25">
      <c r="A16" s="93">
        <v>3</v>
      </c>
      <c r="B16" s="22" t="s">
        <v>109</v>
      </c>
      <c r="C16" s="81">
        <v>20</v>
      </c>
      <c r="D16" s="24"/>
      <c r="E16" s="24"/>
      <c r="F16" s="24"/>
      <c r="G16" s="24">
        <v>40</v>
      </c>
      <c r="H16" s="24"/>
      <c r="I16" s="24"/>
      <c r="J16" s="24"/>
      <c r="K16" s="27">
        <f>SUM(C16:J16)</f>
        <v>60</v>
      </c>
      <c r="L16" s="25">
        <v>6</v>
      </c>
      <c r="M16" s="28" t="s">
        <v>39</v>
      </c>
      <c r="N16" s="23">
        <v>25</v>
      </c>
      <c r="O16" s="24"/>
      <c r="P16" s="24"/>
      <c r="Q16" s="24"/>
      <c r="R16" s="24">
        <v>50</v>
      </c>
      <c r="S16" s="24"/>
      <c r="T16" s="24"/>
      <c r="U16" s="24"/>
      <c r="V16" s="24">
        <f t="shared" ref="V16:V21" si="2">SUM(N16:U16)</f>
        <v>75</v>
      </c>
      <c r="W16" s="25">
        <v>5</v>
      </c>
      <c r="X16" s="26" t="s">
        <v>37</v>
      </c>
      <c r="Y16" s="21">
        <f t="shared" si="0"/>
        <v>135</v>
      </c>
      <c r="Z16" s="64">
        <f t="shared" si="1"/>
        <v>11</v>
      </c>
    </row>
    <row r="17" spans="1:26" ht="28.5" customHeight="1" thickBot="1" x14ac:dyDescent="0.25">
      <c r="A17" s="92">
        <v>4</v>
      </c>
      <c r="B17" s="22" t="s">
        <v>110</v>
      </c>
      <c r="C17" s="82"/>
      <c r="D17" s="27"/>
      <c r="E17" s="27"/>
      <c r="F17" s="27"/>
      <c r="G17" s="27"/>
      <c r="H17" s="27"/>
      <c r="I17" s="27"/>
      <c r="J17" s="27"/>
      <c r="K17" s="27"/>
      <c r="L17" s="25"/>
      <c r="M17" s="25"/>
      <c r="N17" s="29">
        <v>10</v>
      </c>
      <c r="O17" s="27">
        <v>10</v>
      </c>
      <c r="P17" s="27"/>
      <c r="Q17" s="27"/>
      <c r="R17" s="27">
        <v>40</v>
      </c>
      <c r="S17" s="27"/>
      <c r="T17" s="27"/>
      <c r="U17" s="27"/>
      <c r="V17" s="27">
        <f t="shared" si="2"/>
        <v>60</v>
      </c>
      <c r="W17" s="25">
        <v>5</v>
      </c>
      <c r="X17" s="26" t="s">
        <v>37</v>
      </c>
      <c r="Y17" s="21">
        <f t="shared" si="0"/>
        <v>60</v>
      </c>
      <c r="Z17" s="64">
        <f t="shared" si="1"/>
        <v>5</v>
      </c>
    </row>
    <row r="18" spans="1:26" ht="28.5" customHeight="1" thickBot="1" x14ac:dyDescent="0.25">
      <c r="A18" s="93">
        <v>5</v>
      </c>
      <c r="B18" s="22" t="s">
        <v>111</v>
      </c>
      <c r="C18" s="82">
        <v>25</v>
      </c>
      <c r="D18" s="27"/>
      <c r="E18" s="27"/>
      <c r="F18" s="27">
        <v>25</v>
      </c>
      <c r="G18" s="27">
        <v>35</v>
      </c>
      <c r="H18" s="27"/>
      <c r="I18" s="27"/>
      <c r="J18" s="27"/>
      <c r="K18" s="27">
        <f>SUM(C18:J18)</f>
        <v>85</v>
      </c>
      <c r="L18" s="25">
        <v>6</v>
      </c>
      <c r="M18" s="25" t="s">
        <v>39</v>
      </c>
      <c r="N18" s="29">
        <v>25</v>
      </c>
      <c r="O18" s="27"/>
      <c r="P18" s="27"/>
      <c r="Q18" s="27">
        <v>25</v>
      </c>
      <c r="R18" s="27">
        <v>35</v>
      </c>
      <c r="S18" s="27"/>
      <c r="T18" s="27"/>
      <c r="U18" s="27"/>
      <c r="V18" s="27">
        <f t="shared" si="2"/>
        <v>85</v>
      </c>
      <c r="W18" s="25">
        <v>6</v>
      </c>
      <c r="X18" s="26" t="s">
        <v>37</v>
      </c>
      <c r="Y18" s="21">
        <f t="shared" si="0"/>
        <v>170</v>
      </c>
      <c r="Z18" s="64">
        <f t="shared" si="1"/>
        <v>12</v>
      </c>
    </row>
    <row r="19" spans="1:26" ht="28.5" customHeight="1" thickBot="1" x14ac:dyDescent="0.25">
      <c r="A19" s="93">
        <v>6</v>
      </c>
      <c r="B19" s="31" t="s">
        <v>112</v>
      </c>
      <c r="C19" s="82"/>
      <c r="D19" s="27"/>
      <c r="E19" s="27"/>
      <c r="F19" s="27"/>
      <c r="G19" s="27"/>
      <c r="H19" s="27"/>
      <c r="I19" s="27"/>
      <c r="J19" s="27"/>
      <c r="K19" s="27"/>
      <c r="L19" s="25"/>
      <c r="M19" s="25"/>
      <c r="N19" s="29">
        <v>20</v>
      </c>
      <c r="O19" s="27"/>
      <c r="P19" s="27"/>
      <c r="Q19" s="27">
        <v>40</v>
      </c>
      <c r="R19" s="27"/>
      <c r="S19" s="27"/>
      <c r="T19" s="27"/>
      <c r="U19" s="27"/>
      <c r="V19" s="27">
        <f t="shared" si="2"/>
        <v>60</v>
      </c>
      <c r="W19" s="25">
        <v>5</v>
      </c>
      <c r="X19" s="26" t="s">
        <v>37</v>
      </c>
      <c r="Y19" s="21">
        <f t="shared" si="0"/>
        <v>60</v>
      </c>
      <c r="Z19" s="48">
        <f t="shared" si="1"/>
        <v>5</v>
      </c>
    </row>
    <row r="20" spans="1:26" ht="28.5" customHeight="1" thickBot="1" x14ac:dyDescent="0.25">
      <c r="A20" s="92">
        <v>7</v>
      </c>
      <c r="B20" s="129" t="s">
        <v>81</v>
      </c>
      <c r="C20" s="82"/>
      <c r="D20" s="27"/>
      <c r="E20" s="27"/>
      <c r="F20" s="27">
        <v>60</v>
      </c>
      <c r="G20" s="27"/>
      <c r="H20" s="27"/>
      <c r="I20" s="27"/>
      <c r="J20" s="27"/>
      <c r="K20" s="27">
        <f>SUM(C20:J20)</f>
        <v>60</v>
      </c>
      <c r="L20" s="25">
        <v>4</v>
      </c>
      <c r="M20" s="25" t="s">
        <v>39</v>
      </c>
      <c r="N20" s="29"/>
      <c r="O20" s="27"/>
      <c r="P20" s="27"/>
      <c r="Q20" s="27">
        <v>40</v>
      </c>
      <c r="R20" s="27"/>
      <c r="S20" s="27"/>
      <c r="T20" s="27"/>
      <c r="U20" s="27"/>
      <c r="V20" s="27">
        <f t="shared" si="2"/>
        <v>40</v>
      </c>
      <c r="W20" s="25">
        <v>3</v>
      </c>
      <c r="X20" s="30" t="s">
        <v>39</v>
      </c>
      <c r="Y20" s="278">
        <f>SUM(N20:U20)+SUM(C20:J20)</f>
        <v>100</v>
      </c>
      <c r="Z20" s="64">
        <f t="shared" si="1"/>
        <v>7</v>
      </c>
    </row>
    <row r="21" spans="1:26" ht="28.5" customHeight="1" thickBot="1" x14ac:dyDescent="0.25">
      <c r="A21" s="94"/>
      <c r="B21" s="130" t="s">
        <v>113</v>
      </c>
      <c r="C21" s="82"/>
      <c r="D21" s="27"/>
      <c r="E21" s="27"/>
      <c r="F21" s="27"/>
      <c r="G21" s="27"/>
      <c r="H21" s="27"/>
      <c r="I21" s="27"/>
      <c r="J21" s="27"/>
      <c r="K21" s="27"/>
      <c r="L21" s="25"/>
      <c r="M21" s="25"/>
      <c r="N21" s="29"/>
      <c r="O21" s="27"/>
      <c r="P21" s="27"/>
      <c r="Q21" s="72">
        <v>15</v>
      </c>
      <c r="R21" s="72"/>
      <c r="S21" s="72"/>
      <c r="T21" s="72"/>
      <c r="U21" s="72"/>
      <c r="V21" s="72">
        <f t="shared" si="2"/>
        <v>15</v>
      </c>
      <c r="W21" s="75"/>
      <c r="X21" s="76" t="s">
        <v>39</v>
      </c>
      <c r="Y21" s="115">
        <f>SUM(N21:U21)</f>
        <v>15</v>
      </c>
      <c r="Z21" s="100">
        <f t="shared" si="1"/>
        <v>0</v>
      </c>
    </row>
    <row r="22" spans="1:26" ht="28.5" customHeight="1" thickBot="1" x14ac:dyDescent="0.25">
      <c r="A22" s="94"/>
      <c r="B22" s="130" t="s">
        <v>114</v>
      </c>
      <c r="C22" s="82"/>
      <c r="D22" s="27"/>
      <c r="E22" s="27"/>
      <c r="F22" s="72">
        <v>15</v>
      </c>
      <c r="G22" s="72"/>
      <c r="H22" s="72"/>
      <c r="I22" s="72"/>
      <c r="J22" s="72"/>
      <c r="K22" s="72">
        <f>SUM(C22:J22)</f>
        <v>15</v>
      </c>
      <c r="L22" s="75"/>
      <c r="M22" s="75" t="s">
        <v>39</v>
      </c>
      <c r="N22" s="29"/>
      <c r="O22" s="27"/>
      <c r="P22" s="27"/>
      <c r="Q22" s="72"/>
      <c r="R22" s="72"/>
      <c r="S22" s="72"/>
      <c r="T22" s="72"/>
      <c r="U22" s="72"/>
      <c r="V22" s="72"/>
      <c r="W22" s="75"/>
      <c r="X22" s="76" t="s">
        <v>39</v>
      </c>
      <c r="Y22" s="115">
        <f>SUM(C22:J22)+SUM(N22:U22)</f>
        <v>15</v>
      </c>
      <c r="Z22" s="100">
        <f>(L22+W22)</f>
        <v>0</v>
      </c>
    </row>
    <row r="23" spans="1:26" ht="28.5" customHeight="1" thickBot="1" x14ac:dyDescent="0.25">
      <c r="A23" s="94"/>
      <c r="B23" s="131" t="s">
        <v>115</v>
      </c>
      <c r="C23" s="82"/>
      <c r="D23" s="27"/>
      <c r="E23" s="27"/>
      <c r="F23" s="72">
        <v>15</v>
      </c>
      <c r="G23" s="72"/>
      <c r="H23" s="72"/>
      <c r="I23" s="72"/>
      <c r="J23" s="72"/>
      <c r="K23" s="72"/>
      <c r="L23" s="75"/>
      <c r="M23" s="75"/>
      <c r="N23" s="29"/>
      <c r="O23" s="27"/>
      <c r="P23" s="27"/>
      <c r="Q23" s="72"/>
      <c r="R23" s="72"/>
      <c r="S23" s="72"/>
      <c r="T23" s="72"/>
      <c r="U23" s="72"/>
      <c r="V23" s="72"/>
      <c r="W23" s="75"/>
      <c r="X23" s="76"/>
      <c r="Y23" s="115"/>
      <c r="Z23" s="101"/>
    </row>
    <row r="24" spans="1:26" ht="28.5" customHeight="1" thickBot="1" x14ac:dyDescent="0.25">
      <c r="A24" s="94"/>
      <c r="B24" s="131" t="s">
        <v>109</v>
      </c>
      <c r="C24" s="82"/>
      <c r="D24" s="27"/>
      <c r="E24" s="27"/>
      <c r="F24" s="72"/>
      <c r="G24" s="72"/>
      <c r="H24" s="72"/>
      <c r="I24" s="72"/>
      <c r="J24" s="72"/>
      <c r="K24" s="72"/>
      <c r="L24" s="75"/>
      <c r="M24" s="75"/>
      <c r="N24" s="29"/>
      <c r="O24" s="27"/>
      <c r="P24" s="27"/>
      <c r="Q24" s="72">
        <v>25</v>
      </c>
      <c r="R24" s="72"/>
      <c r="S24" s="72"/>
      <c r="T24" s="72"/>
      <c r="U24" s="72"/>
      <c r="V24" s="72">
        <f>SUM(N24:U24)</f>
        <v>25</v>
      </c>
      <c r="W24" s="75"/>
      <c r="X24" s="76" t="s">
        <v>39</v>
      </c>
      <c r="Y24" s="115">
        <f>SUM(C24:J24)+SUM(N24:U24)</f>
        <v>25</v>
      </c>
      <c r="Z24" s="101">
        <f>(L24+W24)</f>
        <v>0</v>
      </c>
    </row>
    <row r="25" spans="1:26" ht="28.5" customHeight="1" thickBot="1" x14ac:dyDescent="0.25">
      <c r="A25" s="94"/>
      <c r="B25" s="130" t="s">
        <v>116</v>
      </c>
      <c r="C25" s="82"/>
      <c r="D25" s="27"/>
      <c r="E25" s="27"/>
      <c r="F25" s="72">
        <v>30</v>
      </c>
      <c r="G25" s="72"/>
      <c r="H25" s="72"/>
      <c r="I25" s="72"/>
      <c r="J25" s="72"/>
      <c r="K25" s="72">
        <f>SUM(C25:J25)</f>
        <v>30</v>
      </c>
      <c r="L25" s="75"/>
      <c r="M25" s="75" t="s">
        <v>39</v>
      </c>
      <c r="N25" s="29"/>
      <c r="O25" s="27"/>
      <c r="P25" s="27"/>
      <c r="Q25" s="72"/>
      <c r="R25" s="72"/>
      <c r="S25" s="72"/>
      <c r="T25" s="72"/>
      <c r="U25" s="72"/>
      <c r="V25" s="72"/>
      <c r="W25" s="75"/>
      <c r="X25" s="76" t="s">
        <v>39</v>
      </c>
      <c r="Y25" s="149">
        <f>SUM(K25+V25)</f>
        <v>30</v>
      </c>
      <c r="Z25" s="102">
        <f>L25+W25</f>
        <v>0</v>
      </c>
    </row>
    <row r="26" spans="1:26" ht="28.5" customHeight="1" thickBot="1" x14ac:dyDescent="0.25">
      <c r="A26" s="109">
        <v>8</v>
      </c>
      <c r="B26" s="129" t="s">
        <v>86</v>
      </c>
      <c r="C26" s="16"/>
      <c r="D26" s="17"/>
      <c r="E26" s="17"/>
      <c r="F26" s="124"/>
      <c r="G26" s="17"/>
      <c r="H26" s="17"/>
      <c r="I26" s="17"/>
      <c r="J26" s="17"/>
      <c r="K26" s="124"/>
      <c r="L26" s="125">
        <v>3</v>
      </c>
      <c r="M26" s="126" t="s">
        <v>39</v>
      </c>
      <c r="N26" s="16"/>
      <c r="O26" s="17"/>
      <c r="P26" s="17"/>
      <c r="Q26" s="17"/>
      <c r="R26" s="17"/>
      <c r="S26" s="17"/>
      <c r="T26" s="17"/>
      <c r="U26" s="17"/>
      <c r="V26" s="17"/>
      <c r="W26" s="18">
        <v>1</v>
      </c>
      <c r="X26" s="74" t="s">
        <v>39</v>
      </c>
      <c r="Y26" s="85"/>
      <c r="Z26" s="66">
        <f>L26+W26</f>
        <v>4</v>
      </c>
    </row>
    <row r="27" spans="1:26" ht="28.5" customHeight="1" thickBot="1" x14ac:dyDescent="0.25">
      <c r="A27" s="107">
        <v>9</v>
      </c>
      <c r="B27" s="108" t="s">
        <v>117</v>
      </c>
      <c r="C27" s="143"/>
      <c r="D27" s="144"/>
      <c r="E27" s="144"/>
      <c r="F27" s="144" t="s">
        <v>118</v>
      </c>
      <c r="G27" s="144"/>
      <c r="H27" s="144"/>
      <c r="I27" s="144"/>
      <c r="J27" s="144"/>
      <c r="K27" s="144"/>
      <c r="L27" s="145"/>
      <c r="M27" s="146"/>
      <c r="N27" s="143"/>
      <c r="O27" s="144"/>
      <c r="P27" s="144"/>
      <c r="Q27" s="147"/>
      <c r="R27" s="147"/>
      <c r="S27" s="144">
        <v>160</v>
      </c>
      <c r="T27" s="144"/>
      <c r="U27" s="144"/>
      <c r="V27" s="144">
        <f>SUM(N27:U27)</f>
        <v>160</v>
      </c>
      <c r="W27" s="145">
        <v>5</v>
      </c>
      <c r="X27" s="146" t="s">
        <v>39</v>
      </c>
      <c r="Y27" s="278">
        <f>SUM(C27:J27)+SUM(N27:U27)</f>
        <v>160</v>
      </c>
      <c r="Z27" s="48">
        <f>L27+W27</f>
        <v>5</v>
      </c>
    </row>
    <row r="28" spans="1:26" ht="28.5" customHeight="1" thickBot="1" x14ac:dyDescent="0.25">
      <c r="A28" s="96"/>
      <c r="B28" s="150" t="s">
        <v>57</v>
      </c>
      <c r="C28" s="35">
        <f>SUM(C14:C27)</f>
        <v>85</v>
      </c>
      <c r="D28" s="35">
        <f>SUM(D14:D27)</f>
        <v>0</v>
      </c>
      <c r="E28" s="35">
        <f>SUM(E14:E27)</f>
        <v>0</v>
      </c>
      <c r="F28" s="35">
        <f>SUM(F14:F20)</f>
        <v>129</v>
      </c>
      <c r="G28" s="35">
        <f>SUM(G14:G27)</f>
        <v>111</v>
      </c>
      <c r="H28" s="35">
        <f>SUM(H14:H27)</f>
        <v>0</v>
      </c>
      <c r="I28" s="35">
        <f>SUM(I14:I27)</f>
        <v>0</v>
      </c>
      <c r="J28" s="35">
        <f>SUM(J14:J27)</f>
        <v>0</v>
      </c>
      <c r="K28" s="35">
        <f>SUM(C28:J28)</f>
        <v>325</v>
      </c>
      <c r="L28" s="35">
        <f>SUM(L14:L26)</f>
        <v>30</v>
      </c>
      <c r="M28" s="35"/>
      <c r="N28" s="21">
        <f>SUM(N14:N27)</f>
        <v>80</v>
      </c>
      <c r="O28" s="35">
        <f>SUM(O14:O27)</f>
        <v>10</v>
      </c>
      <c r="P28" s="35">
        <f>SUM(P14:P27)</f>
        <v>0</v>
      </c>
      <c r="Q28" s="35">
        <f>SUM(Q14:Q20)</f>
        <v>105</v>
      </c>
      <c r="R28" s="35">
        <f>SUM(R14:R27)</f>
        <v>125</v>
      </c>
      <c r="S28" s="35">
        <f>SUM(S14:S27)</f>
        <v>160</v>
      </c>
      <c r="T28" s="35">
        <f>SUM(T14:T27)</f>
        <v>0</v>
      </c>
      <c r="U28" s="35">
        <f>SUM(U14:U27)</f>
        <v>0</v>
      </c>
      <c r="V28" s="21">
        <f>SUM(N28:U28)</f>
        <v>480</v>
      </c>
      <c r="W28" s="35">
        <f>SUM(W14:W26)+W27</f>
        <v>30</v>
      </c>
      <c r="X28" s="35"/>
      <c r="Y28" s="47">
        <f>SUM(Y14:Y20)+Y27</f>
        <v>805</v>
      </c>
      <c r="Z28" s="48">
        <f>SUM(L28+W28)</f>
        <v>60</v>
      </c>
    </row>
    <row r="29" spans="1:26" ht="28.5" customHeight="1" thickBot="1" x14ac:dyDescent="0.25">
      <c r="A29" s="97"/>
      <c r="B29" s="151" t="s">
        <v>15</v>
      </c>
      <c r="C29" s="360">
        <f>SUM(C28:K28)</f>
        <v>650</v>
      </c>
      <c r="D29" s="361"/>
      <c r="E29" s="361"/>
      <c r="F29" s="361"/>
      <c r="G29" s="361"/>
      <c r="H29" s="361"/>
      <c r="I29" s="361"/>
      <c r="J29" s="362"/>
      <c r="K29" s="282"/>
      <c r="L29" s="51"/>
      <c r="M29" s="281"/>
      <c r="N29" s="363">
        <f>SUM(N28:V28)</f>
        <v>960</v>
      </c>
      <c r="O29" s="361"/>
      <c r="P29" s="361"/>
      <c r="Q29" s="361"/>
      <c r="R29" s="361"/>
      <c r="S29" s="361"/>
      <c r="T29" s="361"/>
      <c r="U29" s="364"/>
      <c r="V29" s="282"/>
      <c r="W29" s="282"/>
      <c r="X29" s="51"/>
      <c r="Y29" s="52">
        <f>SUM(C29:J29)+SUM(N29:U29)</f>
        <v>1610</v>
      </c>
      <c r="Z29" s="39">
        <f>SUM(Z14:Z28)</f>
        <v>120</v>
      </c>
    </row>
    <row r="30" spans="1:26" ht="28.5" customHeight="1" thickBot="1" x14ac:dyDescent="0.25">
      <c r="A30" s="280"/>
      <c r="B30" s="152" t="s">
        <v>60</v>
      </c>
      <c r="C30" s="365">
        <f>C29-J28</f>
        <v>650</v>
      </c>
      <c r="D30" s="366"/>
      <c r="E30" s="366"/>
      <c r="F30" s="366"/>
      <c r="G30" s="366"/>
      <c r="H30" s="366"/>
      <c r="I30" s="366"/>
      <c r="J30" s="367"/>
      <c r="K30" s="35"/>
      <c r="L30" s="35"/>
      <c r="M30" s="35"/>
      <c r="N30" s="365">
        <f>N29-U28</f>
        <v>960</v>
      </c>
      <c r="O30" s="366"/>
      <c r="P30" s="366"/>
      <c r="Q30" s="366"/>
      <c r="R30" s="366"/>
      <c r="S30" s="366"/>
      <c r="T30" s="366"/>
      <c r="U30" s="367"/>
      <c r="V30" s="35"/>
      <c r="W30" s="35"/>
      <c r="X30" s="35"/>
      <c r="Y30" s="21"/>
      <c r="Z30" s="48"/>
    </row>
    <row r="31" spans="1:26" ht="15" x14ac:dyDescent="0.25">
      <c r="A31" s="98"/>
      <c r="B31" s="56" t="s">
        <v>62</v>
      </c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8"/>
    </row>
    <row r="32" spans="1:26" ht="15" x14ac:dyDescent="0.25">
      <c r="A32" s="98"/>
      <c r="B32" s="56" t="s">
        <v>119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5" x14ac:dyDescent="0.25">
      <c r="A33" s="9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5" x14ac:dyDescent="0.25">
      <c r="A34" s="9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5" x14ac:dyDescent="0.25">
      <c r="A35" s="9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5" x14ac:dyDescent="0.25">
      <c r="A36" s="9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5" x14ac:dyDescent="0.25">
      <c r="A37" s="9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 t="s">
        <v>63</v>
      </c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5" x14ac:dyDescent="0.25">
      <c r="A38" s="9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56" t="s">
        <v>64</v>
      </c>
      <c r="O38" s="56"/>
      <c r="P38" s="56"/>
      <c r="Q38" s="56"/>
      <c r="R38" s="56"/>
      <c r="S38" s="56"/>
      <c r="T38" s="56"/>
      <c r="U38" s="56"/>
      <c r="V38" s="8"/>
      <c r="W38" s="8"/>
      <c r="X38" s="8"/>
      <c r="Y38" s="8"/>
      <c r="Z38" s="8"/>
    </row>
    <row r="39" spans="1:26" ht="15" x14ac:dyDescent="0.25">
      <c r="A39" s="9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5" x14ac:dyDescent="0.25">
      <c r="A40" s="9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</sheetData>
  <mergeCells count="18">
    <mergeCell ref="C7:H7"/>
    <mergeCell ref="C8:H8"/>
    <mergeCell ref="C1:H1"/>
    <mergeCell ref="C2:H2"/>
    <mergeCell ref="C4:H4"/>
    <mergeCell ref="C5:H5"/>
    <mergeCell ref="C6:H6"/>
    <mergeCell ref="Y11:Y13"/>
    <mergeCell ref="Z11:Z13"/>
    <mergeCell ref="C12:L12"/>
    <mergeCell ref="N12:X12"/>
    <mergeCell ref="C29:J29"/>
    <mergeCell ref="N29:U29"/>
    <mergeCell ref="C30:J30"/>
    <mergeCell ref="N30:U30"/>
    <mergeCell ref="A11:A13"/>
    <mergeCell ref="B11:B13"/>
    <mergeCell ref="C11:X11"/>
  </mergeCells>
  <pageMargins left="0.7" right="0.7" top="0.75" bottom="0.75" header="0.3" footer="0.3"/>
  <pageSetup paperSize="9" scale="43" orientation="landscape" r:id="rId1"/>
  <rowBreaks count="1" manualBreakCount="1">
    <brk id="3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zoomScaleNormal="100" workbookViewId="0">
      <selection activeCell="M7" sqref="M7:M8"/>
    </sheetView>
  </sheetViews>
  <sheetFormatPr defaultRowHeight="12.75" x14ac:dyDescent="0.2"/>
  <cols>
    <col min="1" max="1" width="4.7109375" customWidth="1"/>
    <col min="2" max="2" width="45.7109375" customWidth="1"/>
    <col min="3" max="10" width="5.28515625" customWidth="1"/>
    <col min="11" max="13" width="5.7109375" customWidth="1"/>
    <col min="14" max="23" width="5.28515625" customWidth="1"/>
    <col min="24" max="26" width="5.7109375" customWidth="1"/>
  </cols>
  <sheetData>
    <row r="1" spans="1:26" ht="18.75" customHeight="1" x14ac:dyDescent="0.2">
      <c r="A1" s="90"/>
      <c r="B1" s="1" t="s">
        <v>0</v>
      </c>
      <c r="C1" s="416" t="s">
        <v>1</v>
      </c>
      <c r="D1" s="416"/>
      <c r="E1" s="416"/>
      <c r="F1" s="416"/>
      <c r="G1" s="416"/>
      <c r="H1" s="416"/>
      <c r="I1" s="2"/>
      <c r="J1" s="2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.75" customHeight="1" x14ac:dyDescent="0.2">
      <c r="A2" s="91"/>
      <c r="B2" s="1" t="s">
        <v>2</v>
      </c>
      <c r="C2" s="416" t="s">
        <v>3</v>
      </c>
      <c r="D2" s="416"/>
      <c r="E2" s="416"/>
      <c r="F2" s="416"/>
      <c r="G2" s="416"/>
      <c r="H2" s="416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.75" customHeight="1" x14ac:dyDescent="0.2">
      <c r="A3" s="91"/>
      <c r="B3" s="1" t="s">
        <v>4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customHeight="1" x14ac:dyDescent="0.2">
      <c r="A4" s="91"/>
      <c r="B4" s="1" t="s">
        <v>5</v>
      </c>
      <c r="C4" s="416" t="s">
        <v>6</v>
      </c>
      <c r="D4" s="416"/>
      <c r="E4" s="416"/>
      <c r="F4" s="416"/>
      <c r="G4" s="416"/>
      <c r="H4" s="41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.75" customHeight="1" x14ac:dyDescent="0.2">
      <c r="A5" s="91"/>
      <c r="B5" s="1" t="s">
        <v>7</v>
      </c>
      <c r="C5" s="416" t="s">
        <v>8</v>
      </c>
      <c r="D5" s="416"/>
      <c r="E5" s="416"/>
      <c r="F5" s="416"/>
      <c r="G5" s="416"/>
      <c r="H5" s="41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.75" customHeight="1" x14ac:dyDescent="0.2">
      <c r="A6" s="91"/>
      <c r="B6" s="1" t="s">
        <v>9</v>
      </c>
      <c r="C6" s="416" t="s">
        <v>142</v>
      </c>
      <c r="D6" s="416"/>
      <c r="E6" s="416"/>
      <c r="F6" s="416"/>
      <c r="G6" s="416"/>
      <c r="H6" s="416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8.75" customHeight="1" x14ac:dyDescent="0.2">
      <c r="A7" s="91"/>
      <c r="B7" s="1" t="s">
        <v>10</v>
      </c>
      <c r="C7" s="417">
        <v>5</v>
      </c>
      <c r="D7" s="417"/>
      <c r="E7" s="417"/>
      <c r="F7" s="417"/>
      <c r="G7" s="417"/>
      <c r="H7" s="417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8.75" customHeight="1" x14ac:dyDescent="0.2">
      <c r="A8" s="91"/>
      <c r="B8" s="1" t="s">
        <v>11</v>
      </c>
      <c r="C8" s="416" t="s">
        <v>12</v>
      </c>
      <c r="D8" s="416"/>
      <c r="E8" s="416"/>
      <c r="F8" s="416"/>
      <c r="G8" s="416"/>
      <c r="H8" s="416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8.75" x14ac:dyDescent="0.2">
      <c r="A9" s="91"/>
      <c r="B9" s="6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9.5" thickBot="1" x14ac:dyDescent="0.25">
      <c r="A10" s="9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7"/>
    </row>
    <row r="11" spans="1:26" ht="15.6" customHeight="1" thickBot="1" x14ac:dyDescent="0.25">
      <c r="A11" s="368" t="s">
        <v>13</v>
      </c>
      <c r="B11" s="368" t="s">
        <v>14</v>
      </c>
      <c r="C11" s="369" t="s">
        <v>15</v>
      </c>
      <c r="D11" s="370"/>
      <c r="E11" s="370"/>
      <c r="F11" s="370"/>
      <c r="G11" s="370"/>
      <c r="H11" s="370"/>
      <c r="I11" s="370"/>
      <c r="J11" s="370"/>
      <c r="K11" s="370"/>
      <c r="L11" s="370"/>
      <c r="M11" s="370"/>
      <c r="N11" s="370"/>
      <c r="O11" s="370"/>
      <c r="P11" s="370"/>
      <c r="Q11" s="370"/>
      <c r="R11" s="370"/>
      <c r="S11" s="370"/>
      <c r="T11" s="370"/>
      <c r="U11" s="370"/>
      <c r="V11" s="370"/>
      <c r="W11" s="370"/>
      <c r="X11" s="370"/>
      <c r="Y11" s="352" t="s">
        <v>65</v>
      </c>
      <c r="Z11" s="355" t="s">
        <v>19</v>
      </c>
    </row>
    <row r="12" spans="1:26" ht="15.6" customHeight="1" thickBot="1" x14ac:dyDescent="0.25">
      <c r="A12" s="368"/>
      <c r="B12" s="368"/>
      <c r="C12" s="357" t="s">
        <v>120</v>
      </c>
      <c r="D12" s="358"/>
      <c r="E12" s="358"/>
      <c r="F12" s="358"/>
      <c r="G12" s="358"/>
      <c r="H12" s="358"/>
      <c r="I12" s="358"/>
      <c r="J12" s="358"/>
      <c r="K12" s="358"/>
      <c r="L12" s="358"/>
      <c r="M12" s="280"/>
      <c r="N12" s="359" t="s">
        <v>121</v>
      </c>
      <c r="O12" s="358"/>
      <c r="P12" s="358"/>
      <c r="Q12" s="358"/>
      <c r="R12" s="358"/>
      <c r="S12" s="358"/>
      <c r="T12" s="358"/>
      <c r="U12" s="359"/>
      <c r="V12" s="358"/>
      <c r="W12" s="358"/>
      <c r="X12" s="358"/>
      <c r="Y12" s="353"/>
      <c r="Z12" s="356"/>
    </row>
    <row r="13" spans="1:26" ht="114" customHeight="1" thickBot="1" x14ac:dyDescent="0.25">
      <c r="A13" s="316"/>
      <c r="B13" s="368"/>
      <c r="C13" s="10" t="s">
        <v>22</v>
      </c>
      <c r="D13" s="11" t="s">
        <v>23</v>
      </c>
      <c r="E13" s="11" t="s">
        <v>24</v>
      </c>
      <c r="F13" s="11" t="s">
        <v>25</v>
      </c>
      <c r="G13" s="11" t="s">
        <v>26</v>
      </c>
      <c r="H13" s="11" t="s">
        <v>27</v>
      </c>
      <c r="I13" s="11" t="s">
        <v>28</v>
      </c>
      <c r="J13" s="12" t="s">
        <v>29</v>
      </c>
      <c r="K13" s="279" t="s">
        <v>68</v>
      </c>
      <c r="L13" s="13" t="s">
        <v>31</v>
      </c>
      <c r="M13" s="14" t="s">
        <v>32</v>
      </c>
      <c r="N13" s="11" t="s">
        <v>22</v>
      </c>
      <c r="O13" s="10" t="s">
        <v>23</v>
      </c>
      <c r="P13" s="11" t="s">
        <v>24</v>
      </c>
      <c r="Q13" s="11" t="s">
        <v>25</v>
      </c>
      <c r="R13" s="11" t="s">
        <v>26</v>
      </c>
      <c r="S13" s="11" t="s">
        <v>27</v>
      </c>
      <c r="T13" s="11" t="s">
        <v>28</v>
      </c>
      <c r="U13" s="11" t="s">
        <v>33</v>
      </c>
      <c r="V13" s="279" t="s">
        <v>69</v>
      </c>
      <c r="W13" s="13" t="s">
        <v>31</v>
      </c>
      <c r="X13" s="14" t="s">
        <v>35</v>
      </c>
      <c r="Y13" s="354"/>
      <c r="Z13" s="356"/>
    </row>
    <row r="14" spans="1:26" ht="28.5" customHeight="1" thickBot="1" x14ac:dyDescent="0.25">
      <c r="A14" s="92">
        <v>1</v>
      </c>
      <c r="B14" s="15" t="s">
        <v>122</v>
      </c>
      <c r="C14" s="16">
        <v>10</v>
      </c>
      <c r="D14" s="17"/>
      <c r="E14" s="17"/>
      <c r="F14" s="17">
        <v>20</v>
      </c>
      <c r="G14" s="17"/>
      <c r="H14" s="17"/>
      <c r="I14" s="17"/>
      <c r="J14" s="17"/>
      <c r="K14" s="17">
        <f>SUM(C14:J14)</f>
        <v>30</v>
      </c>
      <c r="L14" s="18">
        <v>3</v>
      </c>
      <c r="M14" s="19" t="s">
        <v>37</v>
      </c>
      <c r="N14" s="16"/>
      <c r="O14" s="17"/>
      <c r="P14" s="17"/>
      <c r="Q14" s="17"/>
      <c r="R14" s="17"/>
      <c r="S14" s="17"/>
      <c r="T14" s="17"/>
      <c r="U14" s="17"/>
      <c r="V14" s="17"/>
      <c r="W14" s="18"/>
      <c r="X14" s="19"/>
      <c r="Y14" s="175">
        <f>SUM(C14:J14)+SUM(N14:U14)</f>
        <v>30</v>
      </c>
      <c r="Z14" s="64">
        <f t="shared" ref="Z14:Z20" si="0">SUM(L14+W14)</f>
        <v>3</v>
      </c>
    </row>
    <row r="15" spans="1:26" ht="28.5" customHeight="1" thickBot="1" x14ac:dyDescent="0.25">
      <c r="A15" s="93">
        <v>2</v>
      </c>
      <c r="B15" s="22" t="s">
        <v>123</v>
      </c>
      <c r="C15" s="23">
        <v>30</v>
      </c>
      <c r="D15" s="24"/>
      <c r="E15" s="24"/>
      <c r="F15" s="24"/>
      <c r="G15" s="24">
        <v>60</v>
      </c>
      <c r="H15" s="24"/>
      <c r="I15" s="24"/>
      <c r="J15" s="24"/>
      <c r="K15" s="24">
        <f>SUM(C15:J15)</f>
        <v>90</v>
      </c>
      <c r="L15" s="25">
        <v>7</v>
      </c>
      <c r="M15" s="26" t="s">
        <v>37</v>
      </c>
      <c r="N15" s="23"/>
      <c r="O15" s="24"/>
      <c r="P15" s="24"/>
      <c r="Q15" s="24"/>
      <c r="R15" s="24"/>
      <c r="S15" s="24"/>
      <c r="T15" s="24"/>
      <c r="U15" s="24"/>
      <c r="V15" s="27"/>
      <c r="W15" s="25"/>
      <c r="X15" s="26"/>
      <c r="Y15" s="175">
        <f>SUM(C15:J15)+SUM(N15:U15)</f>
        <v>90</v>
      </c>
      <c r="Z15" s="64">
        <f t="shared" si="0"/>
        <v>7</v>
      </c>
    </row>
    <row r="16" spans="1:26" ht="28.5" customHeight="1" thickBot="1" x14ac:dyDescent="0.25">
      <c r="A16" s="92">
        <v>3</v>
      </c>
      <c r="B16" s="22" t="s">
        <v>124</v>
      </c>
      <c r="C16" s="23">
        <v>15</v>
      </c>
      <c r="D16" s="24"/>
      <c r="E16" s="24"/>
      <c r="F16" s="24"/>
      <c r="G16" s="24"/>
      <c r="H16" s="24"/>
      <c r="I16" s="24"/>
      <c r="J16" s="24"/>
      <c r="K16" s="27">
        <f>SUM(C16:J16)</f>
        <v>15</v>
      </c>
      <c r="L16" s="25">
        <v>1</v>
      </c>
      <c r="M16" s="26" t="s">
        <v>39</v>
      </c>
      <c r="N16" s="23"/>
      <c r="O16" s="24"/>
      <c r="P16" s="24"/>
      <c r="Q16" s="24"/>
      <c r="R16" s="24"/>
      <c r="S16" s="24"/>
      <c r="T16" s="24"/>
      <c r="U16" s="24"/>
      <c r="V16" s="24"/>
      <c r="W16" s="25"/>
      <c r="X16" s="26"/>
      <c r="Y16" s="175">
        <f>SUM(C16:J16)+SUM(N16:U16)</f>
        <v>15</v>
      </c>
      <c r="Z16" s="64">
        <f t="shared" si="0"/>
        <v>1</v>
      </c>
    </row>
    <row r="17" spans="1:26" ht="28.5" customHeight="1" thickBot="1" x14ac:dyDescent="0.25">
      <c r="A17" s="93">
        <v>4</v>
      </c>
      <c r="B17" s="22" t="s">
        <v>125</v>
      </c>
      <c r="C17" s="29"/>
      <c r="D17" s="27"/>
      <c r="E17" s="27"/>
      <c r="F17" s="27"/>
      <c r="G17" s="27">
        <v>15</v>
      </c>
      <c r="H17" s="27"/>
      <c r="I17" s="27"/>
      <c r="J17" s="27"/>
      <c r="K17" s="27">
        <f>SUM(C17:J17)</f>
        <v>15</v>
      </c>
      <c r="L17" s="25">
        <v>1</v>
      </c>
      <c r="M17" s="30" t="s">
        <v>39</v>
      </c>
      <c r="N17" s="29"/>
      <c r="O17" s="27"/>
      <c r="P17" s="27"/>
      <c r="Q17" s="27"/>
      <c r="R17" s="27"/>
      <c r="S17" s="27"/>
      <c r="T17" s="27"/>
      <c r="U17" s="27"/>
      <c r="V17" s="27"/>
      <c r="W17" s="25"/>
      <c r="X17" s="26"/>
      <c r="Y17" s="175">
        <f>SUM(C17:J17)+SUM(N17:U17)</f>
        <v>15</v>
      </c>
      <c r="Z17" s="64">
        <f t="shared" si="0"/>
        <v>1</v>
      </c>
    </row>
    <row r="18" spans="1:26" ht="28.5" customHeight="1" thickBot="1" x14ac:dyDescent="0.25">
      <c r="A18" s="92">
        <v>5</v>
      </c>
      <c r="B18" s="31" t="s">
        <v>136</v>
      </c>
      <c r="C18" s="29">
        <v>20</v>
      </c>
      <c r="D18" s="27"/>
      <c r="E18" s="27">
        <v>16</v>
      </c>
      <c r="F18" s="27">
        <v>24</v>
      </c>
      <c r="G18" s="27"/>
      <c r="H18" s="27"/>
      <c r="I18" s="27"/>
      <c r="J18" s="27"/>
      <c r="K18" s="27">
        <f t="shared" ref="K18:K24" si="1">SUM(C18:J18)</f>
        <v>60</v>
      </c>
      <c r="L18" s="25">
        <v>5</v>
      </c>
      <c r="M18" s="30" t="s">
        <v>37</v>
      </c>
      <c r="N18" s="29"/>
      <c r="O18" s="27"/>
      <c r="P18" s="27"/>
      <c r="Q18" s="27"/>
      <c r="R18" s="27"/>
      <c r="S18" s="27"/>
      <c r="T18" s="27"/>
      <c r="U18" s="27"/>
      <c r="V18" s="27"/>
      <c r="W18" s="25"/>
      <c r="X18" s="26"/>
      <c r="Y18" s="175">
        <f>SUM(C18:J18)+SUM(N18:U18)</f>
        <v>60</v>
      </c>
      <c r="Z18" s="64">
        <f t="shared" si="0"/>
        <v>5</v>
      </c>
    </row>
    <row r="19" spans="1:26" ht="28.5" customHeight="1" thickBot="1" x14ac:dyDescent="0.25">
      <c r="A19" s="93">
        <v>6</v>
      </c>
      <c r="B19" s="104" t="s">
        <v>126</v>
      </c>
      <c r="C19" s="29">
        <v>30</v>
      </c>
      <c r="D19" s="27"/>
      <c r="E19" s="27"/>
      <c r="F19" s="27"/>
      <c r="G19" s="27"/>
      <c r="H19" s="27"/>
      <c r="I19" s="27"/>
      <c r="J19" s="27"/>
      <c r="K19" s="27">
        <f t="shared" si="1"/>
        <v>30</v>
      </c>
      <c r="L19" s="25">
        <v>2</v>
      </c>
      <c r="M19" s="30" t="s">
        <v>39</v>
      </c>
      <c r="N19" s="29"/>
      <c r="O19" s="27"/>
      <c r="P19" s="27"/>
      <c r="Q19" s="27"/>
      <c r="R19" s="27"/>
      <c r="S19" s="27"/>
      <c r="T19" s="27"/>
      <c r="U19" s="27"/>
      <c r="V19" s="27"/>
      <c r="W19" s="25"/>
      <c r="X19" s="30"/>
      <c r="Y19" s="278">
        <f>SUM(N19:U19)+SUM(C19:J19)</f>
        <v>30</v>
      </c>
      <c r="Z19" s="64">
        <f t="shared" si="0"/>
        <v>2</v>
      </c>
    </row>
    <row r="20" spans="1:26" ht="28.5" customHeight="1" thickBot="1" x14ac:dyDescent="0.25">
      <c r="A20" s="92">
        <v>7</v>
      </c>
      <c r="B20" s="31" t="s">
        <v>127</v>
      </c>
      <c r="C20" s="42">
        <v>10</v>
      </c>
      <c r="D20" s="43"/>
      <c r="E20" s="43">
        <v>20</v>
      </c>
      <c r="F20" s="43"/>
      <c r="G20" s="43"/>
      <c r="H20" s="43"/>
      <c r="I20" s="43"/>
      <c r="J20" s="43"/>
      <c r="K20" s="43">
        <f t="shared" si="1"/>
        <v>30</v>
      </c>
      <c r="L20" s="61">
        <v>2</v>
      </c>
      <c r="M20" s="44" t="s">
        <v>39</v>
      </c>
      <c r="N20" s="42"/>
      <c r="O20" s="43"/>
      <c r="P20" s="43"/>
      <c r="Q20" s="73"/>
      <c r="R20" s="73"/>
      <c r="S20" s="73"/>
      <c r="T20" s="73"/>
      <c r="U20" s="73"/>
      <c r="V20" s="73"/>
      <c r="W20" s="78"/>
      <c r="X20" s="77"/>
      <c r="Y20" s="116">
        <f>SUM(N20:U20)+SUM(C20:J20)</f>
        <v>30</v>
      </c>
      <c r="Z20" s="102">
        <f t="shared" si="0"/>
        <v>2</v>
      </c>
    </row>
    <row r="21" spans="1:26" ht="28.5" customHeight="1" thickBot="1" x14ac:dyDescent="0.25">
      <c r="A21" s="93">
        <v>8</v>
      </c>
      <c r="B21" s="88" t="s">
        <v>81</v>
      </c>
      <c r="C21" s="16"/>
      <c r="D21" s="17"/>
      <c r="E21" s="17"/>
      <c r="F21" s="124">
        <v>45</v>
      </c>
      <c r="G21" s="124"/>
      <c r="H21" s="124"/>
      <c r="I21" s="124"/>
      <c r="J21" s="124"/>
      <c r="K21" s="124">
        <f t="shared" si="1"/>
        <v>45</v>
      </c>
      <c r="L21" s="125">
        <v>3</v>
      </c>
      <c r="M21" s="126" t="s">
        <v>39</v>
      </c>
      <c r="N21" s="16"/>
      <c r="O21" s="17"/>
      <c r="P21" s="17"/>
      <c r="Q21" s="124"/>
      <c r="R21" s="124"/>
      <c r="S21" s="124"/>
      <c r="T21" s="124"/>
      <c r="U21" s="124"/>
      <c r="V21" s="124"/>
      <c r="W21" s="125"/>
      <c r="X21" s="126"/>
      <c r="Y21" s="85">
        <f>SUM(C21:J21)+SUM(N21:U21)</f>
        <v>45</v>
      </c>
      <c r="Z21" s="100">
        <f>(L21+W21)</f>
        <v>3</v>
      </c>
    </row>
    <row r="22" spans="1:26" ht="28.5" customHeight="1" thickBot="1" x14ac:dyDescent="0.25">
      <c r="A22" s="94"/>
      <c r="B22" s="87" t="s">
        <v>128</v>
      </c>
      <c r="C22" s="29"/>
      <c r="D22" s="27"/>
      <c r="E22" s="27"/>
      <c r="F22" s="72">
        <v>15</v>
      </c>
      <c r="G22" s="72"/>
      <c r="H22" s="72"/>
      <c r="I22" s="72"/>
      <c r="J22" s="72"/>
      <c r="K22" s="72">
        <f t="shared" si="1"/>
        <v>15</v>
      </c>
      <c r="L22" s="75"/>
      <c r="M22" s="76" t="s">
        <v>39</v>
      </c>
      <c r="N22" s="29"/>
      <c r="O22" s="27"/>
      <c r="P22" s="27"/>
      <c r="Q22" s="72"/>
      <c r="R22" s="72"/>
      <c r="S22" s="72"/>
      <c r="T22" s="72"/>
      <c r="U22" s="72"/>
      <c r="V22" s="72"/>
      <c r="W22" s="75"/>
      <c r="X22" s="76"/>
      <c r="Y22" s="86">
        <f>SUM(K22+V22)</f>
        <v>15</v>
      </c>
      <c r="Z22" s="102">
        <f>L22+W22</f>
        <v>0</v>
      </c>
    </row>
    <row r="23" spans="1:26" ht="28.5" customHeight="1" thickBot="1" x14ac:dyDescent="0.25">
      <c r="A23" s="106"/>
      <c r="B23" s="110" t="s">
        <v>129</v>
      </c>
      <c r="C23" s="29"/>
      <c r="D23" s="27"/>
      <c r="E23" s="27"/>
      <c r="F23" s="72">
        <v>15</v>
      </c>
      <c r="G23" s="72"/>
      <c r="H23" s="72"/>
      <c r="I23" s="72"/>
      <c r="J23" s="72"/>
      <c r="K23" s="72">
        <f t="shared" si="1"/>
        <v>15</v>
      </c>
      <c r="L23" s="75"/>
      <c r="M23" s="76" t="s">
        <v>39</v>
      </c>
      <c r="N23" s="29"/>
      <c r="O23" s="27"/>
      <c r="P23" s="27"/>
      <c r="Q23" s="72"/>
      <c r="R23" s="72"/>
      <c r="S23" s="72"/>
      <c r="T23" s="72"/>
      <c r="U23" s="72"/>
      <c r="V23" s="72"/>
      <c r="W23" s="75"/>
      <c r="X23" s="76"/>
      <c r="Y23" s="85">
        <f>SUM(C23:J23)</f>
        <v>15</v>
      </c>
      <c r="Z23" s="102">
        <f>L23+W23</f>
        <v>0</v>
      </c>
    </row>
    <row r="24" spans="1:26" ht="28.5" customHeight="1" thickBot="1" x14ac:dyDescent="0.25">
      <c r="A24" s="95"/>
      <c r="B24" s="163" t="s">
        <v>130</v>
      </c>
      <c r="C24" s="67"/>
      <c r="D24" s="68"/>
      <c r="E24" s="68"/>
      <c r="F24" s="113">
        <v>15</v>
      </c>
      <c r="G24" s="68"/>
      <c r="H24" s="68"/>
      <c r="I24" s="68"/>
      <c r="J24" s="68"/>
      <c r="K24" s="113">
        <f t="shared" si="1"/>
        <v>15</v>
      </c>
      <c r="L24" s="127"/>
      <c r="M24" s="114" t="s">
        <v>39</v>
      </c>
      <c r="N24" s="67"/>
      <c r="O24" s="68"/>
      <c r="P24" s="68"/>
      <c r="Q24" s="68"/>
      <c r="R24" s="68"/>
      <c r="S24" s="68"/>
      <c r="T24" s="68"/>
      <c r="U24" s="68"/>
      <c r="V24" s="68"/>
      <c r="W24" s="83"/>
      <c r="X24" s="70"/>
      <c r="Y24" s="86">
        <f>SUM(C24:J24)</f>
        <v>15</v>
      </c>
      <c r="Z24" s="48">
        <f>L24+W24</f>
        <v>0</v>
      </c>
    </row>
    <row r="25" spans="1:26" ht="28.5" customHeight="1" thickBot="1" x14ac:dyDescent="0.25">
      <c r="A25" s="133">
        <v>9</v>
      </c>
      <c r="B25" s="157" t="s">
        <v>131</v>
      </c>
      <c r="C25" s="117"/>
      <c r="D25" s="118"/>
      <c r="E25" s="118"/>
      <c r="F25" s="118" t="s">
        <v>118</v>
      </c>
      <c r="G25" s="118"/>
      <c r="H25" s="118"/>
      <c r="I25" s="118"/>
      <c r="J25" s="118"/>
      <c r="K25" s="118"/>
      <c r="L25" s="119"/>
      <c r="M25" s="120"/>
      <c r="N25" s="117"/>
      <c r="O25" s="118">
        <v>10</v>
      </c>
      <c r="P25" s="118">
        <v>375</v>
      </c>
      <c r="Q25" s="118"/>
      <c r="R25" s="118"/>
      <c r="S25" s="118"/>
      <c r="T25" s="118"/>
      <c r="U25" s="118"/>
      <c r="V25" s="118"/>
      <c r="W25" s="121">
        <v>13</v>
      </c>
      <c r="X25" s="122" t="s">
        <v>132</v>
      </c>
      <c r="Y25" s="123">
        <f>SUM(C25:J25)+SUM(N25:U25)</f>
        <v>385</v>
      </c>
      <c r="Z25" s="39">
        <f>L25+W25</f>
        <v>13</v>
      </c>
    </row>
    <row r="26" spans="1:26" ht="28.5" customHeight="1" thickBot="1" x14ac:dyDescent="0.25">
      <c r="A26" s="158">
        <v>10</v>
      </c>
      <c r="B26" s="159" t="s">
        <v>133</v>
      </c>
      <c r="C26" s="143"/>
      <c r="D26" s="144"/>
      <c r="E26" s="144"/>
      <c r="F26" s="144"/>
      <c r="G26" s="144"/>
      <c r="H26" s="144"/>
      <c r="I26" s="144"/>
      <c r="J26" s="144"/>
      <c r="K26" s="144"/>
      <c r="L26" s="160"/>
      <c r="M26" s="146"/>
      <c r="N26" s="143"/>
      <c r="O26" s="144"/>
      <c r="P26" s="144"/>
      <c r="Q26" s="147"/>
      <c r="R26" s="147"/>
      <c r="S26" s="144"/>
      <c r="T26" s="144"/>
      <c r="U26" s="144"/>
      <c r="V26" s="144"/>
      <c r="W26" s="161">
        <v>20</v>
      </c>
      <c r="X26" s="162" t="s">
        <v>39</v>
      </c>
      <c r="Y26" s="115"/>
      <c r="Z26" s="48">
        <f>W26+L26</f>
        <v>20</v>
      </c>
    </row>
    <row r="27" spans="1:26" ht="28.5" customHeight="1" thickBot="1" x14ac:dyDescent="0.25">
      <c r="A27" s="133">
        <v>11</v>
      </c>
      <c r="B27" s="159" t="s">
        <v>134</v>
      </c>
      <c r="C27" s="134"/>
      <c r="D27" s="135"/>
      <c r="E27" s="135"/>
      <c r="F27" s="135"/>
      <c r="G27" s="135"/>
      <c r="H27" s="135"/>
      <c r="I27" s="135"/>
      <c r="J27" s="135"/>
      <c r="K27" s="135"/>
      <c r="L27" s="136"/>
      <c r="M27" s="137"/>
      <c r="N27" s="134"/>
      <c r="O27" s="135"/>
      <c r="P27" s="135"/>
      <c r="Q27" s="154"/>
      <c r="R27" s="154"/>
      <c r="S27" s="135"/>
      <c r="T27" s="135"/>
      <c r="U27" s="135"/>
      <c r="V27" s="135"/>
      <c r="W27" s="155"/>
      <c r="X27" s="156" t="s">
        <v>37</v>
      </c>
      <c r="Y27" s="85"/>
      <c r="Z27" s="48"/>
    </row>
    <row r="28" spans="1:26" ht="28.5" customHeight="1" thickBot="1" x14ac:dyDescent="0.25">
      <c r="A28" s="158">
        <v>12</v>
      </c>
      <c r="B28" s="153" t="s">
        <v>86</v>
      </c>
      <c r="C28" s="134"/>
      <c r="D28" s="135"/>
      <c r="E28" s="135"/>
      <c r="F28" s="135"/>
      <c r="G28" s="135"/>
      <c r="H28" s="135"/>
      <c r="I28" s="135"/>
      <c r="J28" s="135"/>
      <c r="K28" s="135"/>
      <c r="L28" s="136">
        <v>3</v>
      </c>
      <c r="M28" s="137" t="s">
        <v>39</v>
      </c>
      <c r="N28" s="134"/>
      <c r="O28" s="135"/>
      <c r="P28" s="135"/>
      <c r="Q28" s="154"/>
      <c r="R28" s="154"/>
      <c r="S28" s="135"/>
      <c r="T28" s="135"/>
      <c r="U28" s="135"/>
      <c r="V28" s="135"/>
      <c r="W28" s="155"/>
      <c r="X28" s="156"/>
      <c r="Y28" s="85"/>
      <c r="Z28" s="48">
        <v>3</v>
      </c>
    </row>
    <row r="29" spans="1:26" ht="28.5" customHeight="1" thickBot="1" x14ac:dyDescent="0.25">
      <c r="A29" s="96"/>
      <c r="B29" s="103" t="s">
        <v>57</v>
      </c>
      <c r="C29" s="41">
        <f>SUM(C14:C25)</f>
        <v>115</v>
      </c>
      <c r="D29" s="41">
        <f>SUM(D14:D28)</f>
        <v>0</v>
      </c>
      <c r="E29" s="41">
        <f>SUM(E14:E25)</f>
        <v>36</v>
      </c>
      <c r="F29" s="41">
        <f>SUM(F14:F21)</f>
        <v>89</v>
      </c>
      <c r="G29" s="41">
        <f>SUM(G14:G25)</f>
        <v>75</v>
      </c>
      <c r="H29" s="41">
        <f>SUM(H14:H25)</f>
        <v>0</v>
      </c>
      <c r="I29" s="41">
        <f>SUM(I14:I25)</f>
        <v>0</v>
      </c>
      <c r="J29" s="41">
        <f>SUM(J14:J25)</f>
        <v>0</v>
      </c>
      <c r="K29" s="41">
        <f>SUM(C29:J29)</f>
        <v>315</v>
      </c>
      <c r="L29" s="41">
        <f>SUM(L14:L28)</f>
        <v>27</v>
      </c>
      <c r="M29" s="41"/>
      <c r="N29" s="84">
        <f>SUM(N14:N25)</f>
        <v>0</v>
      </c>
      <c r="O29" s="41">
        <f>SUM(O14:O25)</f>
        <v>10</v>
      </c>
      <c r="P29" s="41">
        <f>SUM(P14:P25)</f>
        <v>375</v>
      </c>
      <c r="Q29" s="41">
        <f>SUM(Q14:Q19)</f>
        <v>0</v>
      </c>
      <c r="R29" s="41">
        <f>SUM(R14:R25)</f>
        <v>0</v>
      </c>
      <c r="S29" s="41">
        <f>SUM(S14:S25)</f>
        <v>0</v>
      </c>
      <c r="T29" s="41">
        <f>SUM(T14:T25)</f>
        <v>0</v>
      </c>
      <c r="U29" s="41">
        <f>SUM(U14:U25)</f>
        <v>0</v>
      </c>
      <c r="V29" s="84">
        <f>SUM(N29:U29)</f>
        <v>385</v>
      </c>
      <c r="W29" s="41">
        <f>SUM(W14:W28)</f>
        <v>33</v>
      </c>
      <c r="X29" s="41"/>
      <c r="Y29" s="111">
        <f>SUM(Y14:Y21)+Y25</f>
        <v>700</v>
      </c>
      <c r="Z29" s="112">
        <f>SUM(L29+W29)</f>
        <v>60</v>
      </c>
    </row>
    <row r="30" spans="1:26" ht="28.5" customHeight="1" thickBot="1" x14ac:dyDescent="0.25">
      <c r="A30" s="97"/>
      <c r="B30" s="60" t="s">
        <v>15</v>
      </c>
      <c r="C30" s="360">
        <f>SUM(C29:K29)</f>
        <v>630</v>
      </c>
      <c r="D30" s="361"/>
      <c r="E30" s="361"/>
      <c r="F30" s="361"/>
      <c r="G30" s="361"/>
      <c r="H30" s="361"/>
      <c r="I30" s="361"/>
      <c r="J30" s="362"/>
      <c r="K30" s="282"/>
      <c r="L30" s="51"/>
      <c r="M30" s="281"/>
      <c r="N30" s="363">
        <f>SUM(N29:V29)</f>
        <v>770</v>
      </c>
      <c r="O30" s="361"/>
      <c r="P30" s="361"/>
      <c r="Q30" s="361"/>
      <c r="R30" s="361"/>
      <c r="S30" s="361"/>
      <c r="T30" s="361"/>
      <c r="U30" s="364"/>
      <c r="V30" s="282"/>
      <c r="W30" s="282"/>
      <c r="X30" s="51"/>
      <c r="Y30" s="52">
        <f>SUM(C30:J30)+SUM(N30:U30)</f>
        <v>1400</v>
      </c>
      <c r="Z30" s="39">
        <f ca="1">SUM(Z14:Z30)</f>
        <v>0</v>
      </c>
    </row>
    <row r="31" spans="1:26" ht="28.5" customHeight="1" thickBot="1" x14ac:dyDescent="0.25">
      <c r="A31" s="280"/>
      <c r="B31" s="54" t="s">
        <v>60</v>
      </c>
      <c r="C31" s="365">
        <f>C30-J29</f>
        <v>630</v>
      </c>
      <c r="D31" s="366"/>
      <c r="E31" s="366"/>
      <c r="F31" s="366"/>
      <c r="G31" s="366"/>
      <c r="H31" s="366"/>
      <c r="I31" s="366"/>
      <c r="J31" s="367"/>
      <c r="K31" s="35"/>
      <c r="L31" s="35"/>
      <c r="M31" s="35"/>
      <c r="N31" s="365">
        <f>N30-U29</f>
        <v>770</v>
      </c>
      <c r="O31" s="366"/>
      <c r="P31" s="366"/>
      <c r="Q31" s="366"/>
      <c r="R31" s="366"/>
      <c r="S31" s="366"/>
      <c r="T31" s="366"/>
      <c r="U31" s="367"/>
      <c r="V31" s="35"/>
      <c r="W31" s="35"/>
      <c r="X31" s="35"/>
      <c r="Y31" s="21"/>
      <c r="Z31" s="48"/>
    </row>
    <row r="32" spans="1:26" ht="15" x14ac:dyDescent="0.25">
      <c r="A32" s="98"/>
      <c r="B32" s="56" t="s">
        <v>62</v>
      </c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8"/>
    </row>
    <row r="33" spans="1:26" ht="15" x14ac:dyDescent="0.25">
      <c r="A33" s="98"/>
      <c r="B33" s="56" t="s">
        <v>135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5" x14ac:dyDescent="0.25">
      <c r="A34" s="9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5" x14ac:dyDescent="0.25">
      <c r="A35" s="9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 t="s">
        <v>63</v>
      </c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5" x14ac:dyDescent="0.25">
      <c r="A36" s="9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56" t="s">
        <v>64</v>
      </c>
      <c r="O36" s="56"/>
      <c r="P36" s="56"/>
      <c r="Q36" s="56"/>
      <c r="R36" s="56"/>
      <c r="S36" s="56"/>
      <c r="T36" s="56"/>
      <c r="U36" s="56"/>
      <c r="V36" s="8"/>
      <c r="W36" s="8"/>
      <c r="X36" s="8"/>
      <c r="Y36" s="8"/>
      <c r="Z36" s="8"/>
    </row>
    <row r="37" spans="1:26" ht="15" x14ac:dyDescent="0.25">
      <c r="A37" s="9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5" x14ac:dyDescent="0.25">
      <c r="A38" s="9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x14ac:dyDescent="0.2">
      <c r="A39" s="99"/>
    </row>
  </sheetData>
  <mergeCells count="18">
    <mergeCell ref="C7:H7"/>
    <mergeCell ref="C8:H8"/>
    <mergeCell ref="C1:H1"/>
    <mergeCell ref="C2:H2"/>
    <mergeCell ref="C4:H4"/>
    <mergeCell ref="C5:H5"/>
    <mergeCell ref="C6:H6"/>
    <mergeCell ref="C31:J31"/>
    <mergeCell ref="N31:U31"/>
    <mergeCell ref="A11:A13"/>
    <mergeCell ref="B11:B13"/>
    <mergeCell ref="C11:X11"/>
    <mergeCell ref="Y11:Y13"/>
    <mergeCell ref="Z11:Z13"/>
    <mergeCell ref="C12:L12"/>
    <mergeCell ref="N12:X12"/>
    <mergeCell ref="C30:J30"/>
    <mergeCell ref="N30:U30"/>
  </mergeCells>
  <pageMargins left="0.7" right="0.7" top="0.75" bottom="0.75" header="0.3" footer="0.3"/>
  <pageSetup paperSize="9" scale="44" orientation="landscape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I ROK</vt:lpstr>
      <vt:lpstr>II ROK</vt:lpstr>
      <vt:lpstr>III ROK</vt:lpstr>
      <vt:lpstr>IV ROK</vt:lpstr>
      <vt:lpstr>V ROK</vt:lpstr>
      <vt:lpstr>'I ROK'!Obszar_wydruku</vt:lpstr>
      <vt:lpstr>'II ROK'!Obszar_wydruku</vt:lpstr>
      <vt:lpstr>'III ROK'!Obszar_wydruku</vt:lpstr>
      <vt:lpstr>'IV ROK'!Obszar_wydruku</vt:lpstr>
      <vt:lpstr>'V ROK'!Obszar_wydruku</vt:lpstr>
    </vt:vector>
  </TitlesOfParts>
  <Manager/>
  <Company>Microsoft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Marta Stańczyk</dc:creator>
  <cp:keywords/>
  <dc:description/>
  <cp:lastModifiedBy>Aleksandra Jóźwiak</cp:lastModifiedBy>
  <cp:revision/>
  <dcterms:created xsi:type="dcterms:W3CDTF">2015-05-13T10:04:04Z</dcterms:created>
  <dcterms:modified xsi:type="dcterms:W3CDTF">2019-10-14T11:11:29Z</dcterms:modified>
  <cp:category/>
  <cp:contentStatus/>
</cp:coreProperties>
</file>